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queryTables/queryTable1.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B:\Infrastruktur\Homepage\stromhaendler\"/>
    </mc:Choice>
  </mc:AlternateContent>
  <xr:revisionPtr revIDLastSave="0" documentId="8_{36B7BEAF-E6E7-4712-8FB4-1F8AC23E403E}" xr6:coauthVersionLast="47" xr6:coauthVersionMax="47" xr10:uidLastSave="{00000000-0000-0000-0000-000000000000}"/>
  <bookViews>
    <workbookView xWindow="28680" yWindow="-120" windowWidth="29040" windowHeight="17520" tabRatio="726" activeTab="1" xr2:uid="{00000000-000D-0000-FFFF-FFFF00000000}"/>
  </bookViews>
  <sheets>
    <sheet name="Info" sheetId="2" r:id="rId1"/>
    <sheet name="Zuweisung Ökoenergie" sheetId="1" r:id="rId2"/>
    <sheet name="Übersicht OEKO-BG" sheetId="3" r:id="rId3"/>
  </sheets>
  <definedNames>
    <definedName name="LF_Verbrauch_200610" localSheetId="1">'Zuweisung Ökoenergie'!$B$5:$I$103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291" i="1" l="1"/>
  <c r="P292" i="1"/>
  <c r="P293" i="1"/>
  <c r="P294" i="1"/>
  <c r="P287" i="1"/>
  <c r="P288" i="1"/>
  <c r="P289" i="1"/>
  <c r="H88" i="3"/>
  <c r="G88" i="3"/>
  <c r="F88" i="3"/>
  <c r="E88" i="3"/>
  <c r="D88" i="3"/>
  <c r="C88" i="3"/>
  <c r="I87" i="3"/>
  <c r="I86" i="3"/>
  <c r="I85" i="3"/>
  <c r="I84" i="3" l="1"/>
  <c r="I88" i="3" s="1"/>
  <c r="P296" i="1" l="1"/>
  <c r="P295" i="1"/>
  <c r="P290" i="1"/>
  <c r="P286" i="1"/>
  <c r="P285" i="1"/>
  <c r="H83" i="3" l="1"/>
  <c r="G83" i="3"/>
  <c r="F83" i="3"/>
  <c r="E83" i="3"/>
  <c r="D83" i="3"/>
  <c r="C83" i="3"/>
  <c r="I82" i="3"/>
  <c r="I81" i="3"/>
  <c r="I80" i="3"/>
  <c r="I79" i="3"/>
  <c r="I83" i="3" l="1"/>
  <c r="P284" i="1" l="1"/>
  <c r="P283" i="1"/>
  <c r="P282" i="1"/>
  <c r="P281" i="1"/>
  <c r="P280" i="1"/>
  <c r="P279" i="1"/>
  <c r="P278" i="1"/>
  <c r="P277" i="1"/>
  <c r="P276" i="1"/>
  <c r="P275" i="1"/>
  <c r="P274" i="1"/>
  <c r="P273" i="1"/>
  <c r="H78" i="3"/>
  <c r="G78" i="3"/>
  <c r="F78" i="3"/>
  <c r="E78" i="3"/>
  <c r="D78" i="3"/>
  <c r="C78" i="3"/>
  <c r="I77" i="3"/>
  <c r="I76" i="3"/>
  <c r="I75" i="3"/>
  <c r="I74" i="3"/>
  <c r="I78" i="3" l="1"/>
  <c r="P272" i="1"/>
  <c r="P271" i="1"/>
  <c r="P270" i="1"/>
  <c r="P269" i="1"/>
  <c r="P268" i="1"/>
  <c r="P267" i="1"/>
  <c r="P266" i="1"/>
  <c r="P265" i="1"/>
  <c r="P264" i="1"/>
  <c r="P263" i="1"/>
  <c r="P262" i="1"/>
  <c r="P261" i="1"/>
  <c r="P255" i="1" l="1"/>
  <c r="P256" i="1"/>
  <c r="P257" i="1"/>
  <c r="H73" i="3" l="1"/>
  <c r="G73" i="3"/>
  <c r="F73" i="3"/>
  <c r="E73" i="3"/>
  <c r="D73" i="3"/>
  <c r="I72" i="3"/>
  <c r="I71" i="3"/>
  <c r="I70" i="3"/>
  <c r="I69" i="3"/>
  <c r="C73" i="3"/>
  <c r="I73" i="3" l="1"/>
  <c r="P260" i="1"/>
  <c r="P259" i="1"/>
  <c r="P258" i="1"/>
  <c r="P254" i="1"/>
  <c r="P253" i="1"/>
  <c r="P252" i="1"/>
  <c r="P251" i="1"/>
  <c r="P250" i="1"/>
  <c r="P249" i="1"/>
  <c r="P248" i="1"/>
  <c r="P247" i="1"/>
  <c r="P246" i="1"/>
  <c r="P245" i="1"/>
  <c r="P244" i="1"/>
  <c r="P243" i="1"/>
  <c r="P242" i="1"/>
  <c r="P241" i="1"/>
  <c r="P240" i="1"/>
  <c r="P239" i="1"/>
  <c r="P238" i="1"/>
  <c r="P237" i="1"/>
  <c r="P236" i="1"/>
  <c r="P235" i="1"/>
  <c r="P234" i="1"/>
  <c r="P233" i="1"/>
  <c r="P232" i="1"/>
  <c r="P231" i="1"/>
  <c r="P230" i="1"/>
  <c r="P229" i="1"/>
  <c r="P228" i="1"/>
  <c r="P227" i="1"/>
  <c r="P226" i="1"/>
  <c r="P225" i="1"/>
  <c r="P224" i="1"/>
  <c r="P223" i="1"/>
  <c r="P222" i="1"/>
  <c r="P221" i="1"/>
  <c r="P220" i="1"/>
  <c r="P219" i="1"/>
  <c r="P218" i="1"/>
  <c r="P217" i="1"/>
  <c r="P216" i="1"/>
  <c r="P215" i="1"/>
  <c r="P214" i="1"/>
  <c r="P213" i="1"/>
  <c r="P212" i="1"/>
  <c r="P211" i="1"/>
  <c r="P210" i="1"/>
  <c r="P209" i="1"/>
  <c r="P208" i="1"/>
  <c r="P207" i="1"/>
  <c r="P206" i="1"/>
  <c r="P205" i="1"/>
  <c r="P204" i="1"/>
  <c r="P203" i="1"/>
  <c r="P202" i="1"/>
  <c r="P201" i="1"/>
  <c r="P200" i="1"/>
  <c r="P199" i="1"/>
  <c r="P198" i="1"/>
  <c r="P197" i="1"/>
  <c r="P196" i="1"/>
  <c r="P195" i="1"/>
  <c r="P194" i="1"/>
  <c r="P193" i="1"/>
  <c r="P192" i="1"/>
  <c r="P191" i="1"/>
  <c r="P190" i="1"/>
  <c r="P189" i="1"/>
  <c r="P188" i="1"/>
  <c r="P187" i="1"/>
  <c r="P186" i="1"/>
  <c r="P185" i="1"/>
  <c r="P184" i="1"/>
  <c r="P183" i="1"/>
  <c r="P182" i="1"/>
  <c r="P181" i="1"/>
  <c r="P180" i="1"/>
  <c r="P179" i="1"/>
  <c r="P178" i="1"/>
  <c r="P177" i="1"/>
  <c r="P176" i="1"/>
  <c r="P175" i="1"/>
  <c r="P174" i="1"/>
  <c r="P173" i="1"/>
  <c r="P172" i="1"/>
  <c r="P171" i="1"/>
  <c r="P170" i="1"/>
  <c r="P169" i="1"/>
  <c r="P168" i="1"/>
  <c r="P167" i="1"/>
  <c r="P166" i="1"/>
  <c r="P165" i="1"/>
  <c r="P164" i="1"/>
  <c r="P163" i="1"/>
  <c r="P162" i="1"/>
  <c r="P161" i="1"/>
  <c r="P160" i="1"/>
  <c r="P159" i="1"/>
  <c r="P158" i="1"/>
  <c r="P157" i="1"/>
  <c r="P156" i="1"/>
  <c r="P155" i="1"/>
  <c r="P154" i="1"/>
  <c r="P153" i="1"/>
  <c r="P152" i="1"/>
  <c r="P151" i="1"/>
  <c r="P150" i="1"/>
  <c r="P149" i="1"/>
  <c r="P148" i="1"/>
  <c r="P147" i="1"/>
  <c r="P146" i="1"/>
  <c r="P145" i="1"/>
  <c r="P144" i="1"/>
  <c r="P143" i="1"/>
  <c r="P142" i="1"/>
  <c r="P141" i="1"/>
  <c r="P140" i="1"/>
  <c r="P139" i="1"/>
  <c r="P138" i="1"/>
  <c r="P137" i="1"/>
  <c r="P136" i="1"/>
  <c r="P135" i="1"/>
  <c r="P134" i="1"/>
  <c r="P133" i="1"/>
  <c r="P132" i="1"/>
  <c r="P131" i="1"/>
  <c r="P130" i="1"/>
  <c r="P129" i="1"/>
  <c r="P128" i="1"/>
  <c r="P127" i="1"/>
  <c r="P126" i="1"/>
  <c r="P125" i="1"/>
  <c r="P124" i="1"/>
  <c r="P123" i="1"/>
  <c r="P122" i="1"/>
  <c r="P121" i="1"/>
  <c r="P120" i="1"/>
  <c r="P119" i="1"/>
  <c r="P118" i="1"/>
  <c r="P117" i="1"/>
  <c r="P116" i="1"/>
  <c r="P115" i="1"/>
  <c r="P114" i="1"/>
  <c r="P113" i="1"/>
  <c r="P112" i="1"/>
  <c r="P111" i="1"/>
  <c r="P110" i="1"/>
  <c r="P109" i="1"/>
  <c r="P108" i="1"/>
  <c r="P107" i="1"/>
  <c r="P106" i="1"/>
  <c r="P105" i="1"/>
  <c r="P104" i="1"/>
  <c r="P103" i="1"/>
  <c r="P102" i="1"/>
  <c r="P101" i="1"/>
  <c r="P100" i="1"/>
  <c r="P99" i="1"/>
  <c r="P98" i="1"/>
  <c r="P97" i="1"/>
  <c r="P96" i="1"/>
  <c r="P95" i="1"/>
  <c r="P94" i="1"/>
  <c r="P93" i="1"/>
  <c r="P92" i="1"/>
  <c r="P91" i="1"/>
  <c r="P90" i="1"/>
  <c r="P89" i="1"/>
  <c r="P88" i="1"/>
  <c r="P87" i="1"/>
  <c r="P86" i="1"/>
  <c r="P85" i="1"/>
  <c r="P84" i="1"/>
  <c r="P83" i="1"/>
  <c r="P82" i="1"/>
  <c r="P81" i="1"/>
  <c r="P80" i="1"/>
  <c r="P79" i="1"/>
  <c r="P78" i="1"/>
  <c r="P77" i="1"/>
  <c r="P76" i="1"/>
  <c r="P75" i="1"/>
  <c r="P74" i="1"/>
  <c r="P73" i="1"/>
  <c r="P72" i="1"/>
  <c r="P71" i="1"/>
  <c r="P70" i="1"/>
  <c r="P69" i="1"/>
  <c r="P68" i="1"/>
  <c r="P67" i="1"/>
  <c r="P66" i="1"/>
  <c r="P65" i="1"/>
  <c r="P64" i="1"/>
  <c r="P63" i="1"/>
  <c r="P62" i="1"/>
  <c r="P61" i="1"/>
  <c r="P60" i="1"/>
  <c r="P59" i="1"/>
  <c r="P58" i="1"/>
  <c r="P57" i="1"/>
  <c r="P56" i="1"/>
  <c r="P55" i="1"/>
  <c r="P54" i="1"/>
  <c r="P53" i="1"/>
  <c r="P52" i="1"/>
  <c r="P51" i="1"/>
  <c r="P50" i="1"/>
  <c r="P49" i="1"/>
  <c r="P48" i="1"/>
  <c r="P47" i="1"/>
  <c r="P46" i="1"/>
  <c r="P45" i="1"/>
  <c r="P44" i="1"/>
  <c r="P43" i="1"/>
  <c r="P42" i="1"/>
  <c r="P41" i="1"/>
  <c r="P40" i="1"/>
  <c r="P39" i="1"/>
  <c r="P38" i="1"/>
  <c r="P37" i="1"/>
  <c r="P36" i="1"/>
  <c r="P35" i="1"/>
  <c r="P34" i="1"/>
  <c r="P33" i="1"/>
  <c r="P32" i="1"/>
  <c r="P31" i="1"/>
  <c r="P30" i="1"/>
  <c r="P29" i="1"/>
  <c r="P28" i="1"/>
  <c r="P27" i="1"/>
  <c r="P26" i="1"/>
  <c r="P25" i="1"/>
  <c r="P24" i="1"/>
  <c r="P23" i="1"/>
  <c r="P22" i="1"/>
  <c r="P21" i="1"/>
  <c r="P20" i="1"/>
  <c r="P19" i="1"/>
  <c r="P18" i="1"/>
  <c r="P17" i="1"/>
  <c r="P16" i="1"/>
  <c r="P15" i="1"/>
  <c r="P14" i="1"/>
  <c r="P13" i="1"/>
  <c r="P12" i="1"/>
  <c r="P11" i="1"/>
  <c r="P10" i="1"/>
  <c r="P9" i="1"/>
  <c r="P8" i="1"/>
  <c r="P7" i="1"/>
  <c r="P6" i="1"/>
  <c r="P5" i="1"/>
  <c r="D63" i="3"/>
  <c r="E63" i="3"/>
  <c r="F63" i="3"/>
  <c r="D68" i="3"/>
  <c r="E68" i="3"/>
  <c r="F68" i="3"/>
  <c r="C67" i="3" l="1"/>
  <c r="C66" i="3"/>
  <c r="I67" i="3"/>
  <c r="I66" i="3"/>
  <c r="I65" i="3" l="1"/>
  <c r="I64" i="3"/>
  <c r="I62" i="3"/>
  <c r="I61" i="3"/>
  <c r="I60" i="3"/>
  <c r="I59" i="3"/>
  <c r="H68" i="3"/>
  <c r="G68" i="3"/>
  <c r="I63" i="3"/>
  <c r="H63" i="3"/>
  <c r="G63" i="3"/>
  <c r="I68" i="3" l="1"/>
  <c r="C65" i="3" l="1"/>
  <c r="C64" i="3"/>
  <c r="C62" i="3"/>
  <c r="C61" i="3"/>
  <c r="C60" i="3"/>
  <c r="C68" i="3" l="1"/>
  <c r="C63" i="3"/>
  <c r="I57" i="3" l="1"/>
  <c r="I56" i="3"/>
  <c r="F58" i="3" l="1"/>
  <c r="G58" i="3"/>
  <c r="H58" i="3"/>
  <c r="C57" i="3" l="1" a="1"/>
  <c r="C57" i="3" s="1"/>
  <c r="C56" i="3"/>
  <c r="I55" i="3" l="1"/>
  <c r="I54" i="3" l="1"/>
  <c r="I58" i="3" l="1"/>
  <c r="E58" i="3"/>
  <c r="D58" i="3"/>
  <c r="C58" i="3"/>
  <c r="I51" i="3" l="1"/>
  <c r="H53" i="3" l="1"/>
  <c r="G53" i="3"/>
  <c r="F53" i="3"/>
  <c r="E53" i="3"/>
  <c r="D53" i="3"/>
  <c r="C53" i="3"/>
  <c r="I50" i="3"/>
  <c r="I49" i="3"/>
  <c r="I53" i="3" l="1"/>
  <c r="I45" i="3" l="1"/>
  <c r="I44" i="3"/>
  <c r="I46" i="3" l="1"/>
  <c r="I47" i="3"/>
  <c r="C48" i="3"/>
  <c r="D48" i="3"/>
  <c r="E48" i="3"/>
  <c r="F48" i="3"/>
  <c r="G48" i="3"/>
  <c r="H48" i="3"/>
  <c r="I48" i="3" l="1"/>
  <c r="H43" i="3"/>
  <c r="G43" i="3"/>
  <c r="F43" i="3"/>
  <c r="E43" i="3"/>
  <c r="D43" i="3"/>
  <c r="C43" i="3"/>
  <c r="I42" i="3"/>
  <c r="I41" i="3"/>
  <c r="I40" i="3"/>
  <c r="I39" i="3"/>
  <c r="H38" i="3"/>
  <c r="G38" i="3"/>
  <c r="F38" i="3"/>
  <c r="E38" i="3"/>
  <c r="D38" i="3"/>
  <c r="C38" i="3"/>
  <c r="I37" i="3"/>
  <c r="I36" i="3"/>
  <c r="I35" i="3"/>
  <c r="I34" i="3"/>
  <c r="H33" i="3"/>
  <c r="G33" i="3"/>
  <c r="F33" i="3"/>
  <c r="C33" i="3"/>
  <c r="I32" i="3"/>
  <c r="I31" i="3"/>
  <c r="I30" i="3"/>
  <c r="I29" i="3"/>
  <c r="H28" i="3"/>
  <c r="G28" i="3"/>
  <c r="F28" i="3"/>
  <c r="C28" i="3"/>
  <c r="I27" i="3"/>
  <c r="I26" i="3"/>
  <c r="I25" i="3"/>
  <c r="I24" i="3"/>
  <c r="H23" i="3"/>
  <c r="G23" i="3"/>
  <c r="F23" i="3"/>
  <c r="C23" i="3"/>
  <c r="I22" i="3"/>
  <c r="I21" i="3"/>
  <c r="I20" i="3"/>
  <c r="I19" i="3"/>
  <c r="H18" i="3"/>
  <c r="G18" i="3"/>
  <c r="F18" i="3"/>
  <c r="C18" i="3"/>
  <c r="I17" i="3"/>
  <c r="I16" i="3"/>
  <c r="I15" i="3"/>
  <c r="I14" i="3"/>
  <c r="I18" i="3" s="1"/>
  <c r="H13" i="3"/>
  <c r="G13" i="3"/>
  <c r="F13" i="3"/>
  <c r="C13" i="3"/>
  <c r="I12" i="3"/>
  <c r="I11" i="3"/>
  <c r="I10" i="3"/>
  <c r="I9" i="3"/>
  <c r="H8" i="3"/>
  <c r="G8" i="3"/>
  <c r="F8" i="3"/>
  <c r="C8" i="3"/>
  <c r="I7" i="3"/>
  <c r="I6" i="3"/>
  <c r="I5" i="3"/>
  <c r="I4" i="3"/>
  <c r="I8" i="3" l="1"/>
  <c r="I13" i="3"/>
  <c r="I23" i="3"/>
  <c r="I28" i="3"/>
  <c r="I33" i="3"/>
  <c r="I38" i="3"/>
  <c r="I43" i="3"/>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LF-Verbrauch_200610" type="6" refreshedVersion="2" background="1" saveData="1">
    <textPr sourceFile="D:\Benutzer\SchwarzG\Eigene Dateien\Eigene Datenquellen\LF-Verbrauch_200610.csv" tab="0" semicolon="1">
      <textFields count="5">
        <textField/>
        <textField/>
        <textField/>
        <textField/>
        <textField/>
      </textFields>
    </textP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<sst xmlns="http://schemas.openxmlformats.org/spreadsheetml/2006/main" count="442" uniqueCount="133">
  <si>
    <t>EIC_RZ</t>
  </si>
  <si>
    <t>10YAT-APG------L</t>
  </si>
  <si>
    <t>Bemessungsgrundlage für Quotenermittlung</t>
  </si>
  <si>
    <t>kWh</t>
  </si>
  <si>
    <t>Stromhändler-Informationen</t>
  </si>
  <si>
    <t>OeMAG Abwicklungsstelle für Ökostrom</t>
  </si>
  <si>
    <t>Palais Liechtenstein, Alserbachstraße 14-16, 1090 Wien</t>
  </si>
  <si>
    <t>Sitz Wien, FN 280435g, Handelsgericht Wien</t>
  </si>
  <si>
    <t>www.oem-ag.at</t>
  </si>
  <si>
    <t>10YAT-TIRAG-N--C</t>
  </si>
  <si>
    <t>10YAT-VKW-UNG--K</t>
  </si>
  <si>
    <t>KWKW</t>
  </si>
  <si>
    <t>sonst. Öko</t>
  </si>
  <si>
    <t>Abrechnung der zugewiesenen Ökoenergie</t>
  </si>
  <si>
    <t>Stromhändler-Quote</t>
  </si>
  <si>
    <t>AT Endkundenabgabe</t>
  </si>
  <si>
    <t>Österreich gesamt</t>
  </si>
  <si>
    <t>MWh</t>
  </si>
  <si>
    <t>*) Fahrplanmengen</t>
  </si>
  <si>
    <t>Erzeugung IST **)</t>
  </si>
  <si>
    <t>Zuweisung SH *)</t>
  </si>
  <si>
    <r>
      <t xml:space="preserve">Mindespotenzial Windkraft </t>
    </r>
    <r>
      <rPr>
        <b/>
        <sz val="10"/>
        <rFont val="Arial"/>
        <family val="2"/>
      </rPr>
      <t>Mehr</t>
    </r>
    <r>
      <rPr>
        <sz val="10"/>
        <rFont val="Arial"/>
        <family val="2"/>
      </rPr>
      <t>einspeisung</t>
    </r>
  </si>
  <si>
    <r>
      <t xml:space="preserve">Mindespotenzial Windkraft </t>
    </r>
    <r>
      <rPr>
        <b/>
        <sz val="10"/>
        <rFont val="Arial"/>
        <family val="2"/>
      </rPr>
      <t>Minder</t>
    </r>
    <r>
      <rPr>
        <sz val="10"/>
        <rFont val="Arial"/>
        <family val="2"/>
      </rPr>
      <t>einspeisung</t>
    </r>
  </si>
  <si>
    <t>Planwert Ökoenergieerzeugung (erwartete Energiemenge)    *)</t>
  </si>
  <si>
    <t>zugewiesene Ökoenergie                                             Prognose (Fahrplanmenge)      *)</t>
  </si>
  <si>
    <t>Bezugs-      Jahr/Monat</t>
  </si>
  <si>
    <t>Jahr/Monat</t>
  </si>
  <si>
    <t>Q1 2009</t>
  </si>
  <si>
    <t>Q2 2009</t>
  </si>
  <si>
    <t>Q3 2009</t>
  </si>
  <si>
    <t>Q4 2009</t>
  </si>
  <si>
    <t>Sum 2009</t>
  </si>
  <si>
    <t>Q1 2010</t>
  </si>
  <si>
    <t>Q2 2010</t>
  </si>
  <si>
    <t>Q3 2010</t>
  </si>
  <si>
    <t>Q4 2010</t>
  </si>
  <si>
    <t>Sum 2010</t>
  </si>
  <si>
    <t>Q1 2011</t>
  </si>
  <si>
    <t>Q2 2011</t>
  </si>
  <si>
    <t>Q3 2011</t>
  </si>
  <si>
    <t>Q4 2011</t>
  </si>
  <si>
    <t>Sum 2011</t>
  </si>
  <si>
    <t>Herkunfts-nachweise</t>
  </si>
  <si>
    <t>Q1 2012</t>
  </si>
  <si>
    <t>Q2 2012</t>
  </si>
  <si>
    <t>Q3 2012</t>
  </si>
  <si>
    <t>Q4 2012</t>
  </si>
  <si>
    <t>Sum 2012</t>
  </si>
  <si>
    <t>Q1 2013</t>
  </si>
  <si>
    <t>Q2 2013</t>
  </si>
  <si>
    <t>Q3 2013</t>
  </si>
  <si>
    <t>Q4 2013</t>
  </si>
  <si>
    <t>Sum 2013</t>
  </si>
  <si>
    <t>Q1 2014</t>
  </si>
  <si>
    <t>Q2 2014</t>
  </si>
  <si>
    <t>Q3 2014</t>
  </si>
  <si>
    <t>Q4 2014</t>
  </si>
  <si>
    <t>Sum 2014</t>
  </si>
  <si>
    <t>Saldo Ausgleichsenergie **)</t>
  </si>
  <si>
    <t>Q1 2015</t>
  </si>
  <si>
    <t>Q2 2015</t>
  </si>
  <si>
    <t>Q3 2015</t>
  </si>
  <si>
    <t>Q4 2015</t>
  </si>
  <si>
    <t>Sum 2015</t>
  </si>
  <si>
    <t>Anteil Ökostrom-zuweisung am Endkunden-verbrauch</t>
  </si>
  <si>
    <r>
      <t xml:space="preserve">Mindestpotenzial Windkraft </t>
    </r>
    <r>
      <rPr>
        <b/>
        <sz val="10"/>
        <rFont val="Arial"/>
        <family val="2"/>
      </rPr>
      <t>Mehr</t>
    </r>
    <r>
      <rPr>
        <sz val="10"/>
        <rFont val="Arial"/>
        <family val="2"/>
      </rPr>
      <t>einspeisung</t>
    </r>
  </si>
  <si>
    <r>
      <t xml:space="preserve">Mindestpotenzial Windkraft </t>
    </r>
    <r>
      <rPr>
        <b/>
        <sz val="10"/>
        <rFont val="Arial"/>
        <family val="2"/>
      </rPr>
      <t>Minder</t>
    </r>
    <r>
      <rPr>
        <sz val="10"/>
        <rFont val="Arial"/>
        <family val="2"/>
      </rPr>
      <t>einspeisung</t>
    </r>
  </si>
  <si>
    <t>Q1 2016</t>
  </si>
  <si>
    <t>Q2 2016</t>
  </si>
  <si>
    <t>Q3 2016</t>
  </si>
  <si>
    <t>Q4 2016</t>
  </si>
  <si>
    <t>Sum 2016</t>
  </si>
  <si>
    <t>Q1 2017</t>
  </si>
  <si>
    <t>Q2 2017</t>
  </si>
  <si>
    <t>Q3 2017</t>
  </si>
  <si>
    <t>Q4 2017</t>
  </si>
  <si>
    <t>Sum 2017</t>
  </si>
  <si>
    <t>Tel.: +43 5 787 66 10</t>
  </si>
  <si>
    <t>Fax: +43 5 787 66 99</t>
  </si>
  <si>
    <t>Die OeMAG prüft und aktualisiert die Informationen auf ihren Webseiten ständig. Trotz aller Sorgfalt können sich die Daten inzwischen verändert haben. Eine Haftung oder Garantie für die Aktualität, Richtigkeit und Vollständigkeit der zur Verfügung gestellten Informationen kann daher nicht übernommen werden.</t>
  </si>
  <si>
    <t>Definitionen entsprechend der Allgemeinen Bedingungen der Ökostromabwicklungsstelle (AB-ÖKO)</t>
  </si>
  <si>
    <t>Die auf österreichischem Staatsgebiet an Endkunden abgegebene gesamte Energiemenge (in der Regelzone APG)</t>
  </si>
  <si>
    <t>Zugewiesene Ökoenergie - Prognose</t>
  </si>
  <si>
    <t>zugewiesene Ökoenergie                                             Prognose (Fahrplanmenge)</t>
  </si>
  <si>
    <t>Herkunftsnachweise</t>
  </si>
  <si>
    <t>Direktvermarktung-Kauf</t>
  </si>
  <si>
    <t>Direktvermarktung-Verkauf</t>
  </si>
  <si>
    <t>OEKO-Bilanzgruppe</t>
  </si>
  <si>
    <t>Ausgleichsenergie- (Unterdeckung)</t>
  </si>
  <si>
    <t>Planwert Ökoenergieerzeugung (erwartete Energiemenge)</t>
  </si>
  <si>
    <t>Für die Ermittlung der Herkunftsnachweise werden die Zuweisungsmengen (Fahrplanmengen) den tatsächlich erzeugten Ökostrommengen gegenübergestellt und entsprechend angepasst. Die Mengen werden je Stromhändler zum Preis der entsprechenden Herkunftsnachweispreis-verordnung abgerechnet (mit Inkrafttreten der ÖSG-Novelle am 1.07.2012).</t>
  </si>
  <si>
    <t>Ausgleichsenergie+ (Überdeckung)</t>
  </si>
  <si>
    <t>**) Vorläufige Werte des 1. Clearings</t>
  </si>
  <si>
    <t>Die Ökoenergiemenge wird täglich - getrennt nach Kleinwasserkraft und sonstige Ökoenergie - für den nächsten Tag auf 1/4-Stundenbasis prognostiziert und mittels Fahrplan auf Basis der Stromhändler-Quote an die einzelnen Stromhändler (Lieferanten) zugewiesen.</t>
  </si>
  <si>
    <t>Jener prozentuelle Anteil, den ein Stromhändler von der prognostizierten Ökoenergiemenge zu übernehmen hat. Die Quote errechnet sich aus dem Verhältnis seiner Abgabemenge an Endkunden und der gesamten Endkundenabgabemenge in Österreich.</t>
  </si>
  <si>
    <t>Am Monatsende werden die zugewiesenen Ökoenergiemengen - getrennt nach Kleinwasserkraft und sonstige Ökoenergie - summiert und zum Börsenpreises EPEX SPOT DAY AHEAD für das Marktgebiet Deutschland/Österreich (mit Inkrafttreten der ÖSG-Novelle am 1.07.2012) abgerechnet.</t>
  </si>
  <si>
    <t>EIC der Regelzone APG (Austrian Power Grid AG)</t>
  </si>
  <si>
    <t>Q1 2018</t>
  </si>
  <si>
    <t>Q2 2018</t>
  </si>
  <si>
    <t>Q3 2018</t>
  </si>
  <si>
    <t>Q4 2018</t>
  </si>
  <si>
    <t>Sum 2018</t>
  </si>
  <si>
    <t>Q1 2019</t>
  </si>
  <si>
    <t>Q2 2019</t>
  </si>
  <si>
    <t>Q3 2019</t>
  </si>
  <si>
    <t>Q4 2019</t>
  </si>
  <si>
    <t>Sum 2019</t>
  </si>
  <si>
    <t>Q1 2020</t>
  </si>
  <si>
    <t>Q2 2020</t>
  </si>
  <si>
    <t>Q3 2020</t>
  </si>
  <si>
    <t>Q4 2020</t>
  </si>
  <si>
    <t>Sum 2020</t>
  </si>
  <si>
    <t>Q1 2021</t>
  </si>
  <si>
    <t>Q2 2021</t>
  </si>
  <si>
    <t>Sum 2021</t>
  </si>
  <si>
    <t>Q3 2021</t>
  </si>
  <si>
    <t>Q4 2021</t>
  </si>
  <si>
    <t>Q1 2022</t>
  </si>
  <si>
    <t>Q2 2022</t>
  </si>
  <si>
    <t>Q3 2022</t>
  </si>
  <si>
    <t>Q4 2022</t>
  </si>
  <si>
    <t>Sum 2022</t>
  </si>
  <si>
    <t>Q1 2023</t>
  </si>
  <si>
    <t>Q2 2023</t>
  </si>
  <si>
    <t>Q3 2023</t>
  </si>
  <si>
    <t>Q4 2023</t>
  </si>
  <si>
    <t>Sum 2023</t>
  </si>
  <si>
    <t>Q1 2024</t>
  </si>
  <si>
    <t>Q2 2024</t>
  </si>
  <si>
    <t>Q3 2024</t>
  </si>
  <si>
    <t>Q4 2024</t>
  </si>
  <si>
    <t>Sum 2024</t>
  </si>
  <si>
    <t>Q1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</si>
</sst>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mmm/\ yy"/>
  </numFmts>
  <fonts count="6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b/>
      <sz val="12"/>
      <name val="Arial"/>
      <family val="2"/>
    </font>
    <font>
      <sz val="12"/>
      <name val="Arial"/>
      <family val="2"/>
    </font>
    <font>
      <sz val="12"/>
      <name val="Arial"/>
      <family val="2"/>
    </font>
    <font>
      <b/>
      <sz val="12"/>
      <color indexed="8"/>
      <name val="Arial"/>
      <family val="2"/>
    </font>
    <font>
      <sz val="12"/>
      <color indexed="8"/>
      <name val="Arial"/>
      <family val="2"/>
    </font>
    <font>
      <sz val="11"/>
      <name val="Arial"/>
      <family val="2"/>
    </font>
    <font>
      <b/>
      <sz val="11"/>
      <name val="Arial"/>
      <family val="2"/>
    </font>
    <font>
      <sz val="10"/>
      <name val="Arial"/>
      <family val="2"/>
    </font>
    <font>
      <b/>
      <sz val="10"/>
      <name val="Arial"/>
      <family val="2"/>
    </font>
    <font>
      <b/>
      <sz val="13"/>
      <name val="Arial"/>
      <family val="2"/>
    </font>
    <font>
      <sz val="13"/>
      <name val="Arial"/>
      <family val="2"/>
    </font>
    <font>
      <sz val="12"/>
      <color rgb="FF0070C0"/>
      <name val="Arial"/>
      <family val="2"/>
    </font>
    <font>
      <sz val="11"/>
      <color rgb="FF0070C0"/>
      <name val="Arial"/>
      <family val="2"/>
    </font>
    <font>
      <sz val="10"/>
      <name val="Arial"/>
      <family val="2"/>
    </font>
    <font>
      <sz val="10"/>
      <color theme="1"/>
      <name val="Arial"/>
      <family val="2"/>
    </font>
    <font>
      <b/>
      <sz val="10"/>
      <color theme="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sz val="10"/>
      <color theme="0"/>
      <name val="Arial"/>
      <family val="2"/>
    </font>
    <font>
      <sz val="12"/>
      <color theme="1"/>
      <name val="Arial"/>
      <family val="2"/>
    </font>
    <font>
      <u/>
      <sz val="18"/>
      <color indexed="8"/>
      <name val="Arial"/>
      <family val="2"/>
    </font>
    <font>
      <b/>
      <sz val="14"/>
      <color rgb="FF88C31F"/>
      <name val="Tahoma"/>
      <family val="2"/>
    </font>
    <font>
      <sz val="12"/>
      <color rgb="FF88C31F"/>
      <name val="Tahoma"/>
      <family val="2"/>
    </font>
    <font>
      <sz val="12"/>
      <color rgb="FF88C31F"/>
      <name val="Arial"/>
      <family val="2"/>
    </font>
    <font>
      <b/>
      <sz val="13"/>
      <color theme="1"/>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9C6500"/>
      <name val="Calibri"/>
      <family val="2"/>
      <scheme val="minor"/>
    </font>
    <font>
      <sz val="10"/>
      <name val="Times New Roman"/>
      <family val="1"/>
    </font>
    <font>
      <sz val="12"/>
      <color rgb="FF005DA2"/>
      <name val="Arial"/>
      <family val="2"/>
    </font>
    <font>
      <b/>
      <sz val="12"/>
      <color rgb="FF005DA2"/>
      <name val="Arial"/>
      <family val="2"/>
    </font>
    <font>
      <sz val="10"/>
      <name val="Verdana"/>
      <family val="2"/>
    </font>
    <font>
      <sz val="18"/>
      <color theme="3"/>
      <name val="Cambria"/>
      <family val="2"/>
      <scheme val="major"/>
    </font>
    <font>
      <sz val="11"/>
      <color rgb="FF9C5700"/>
      <name val="Calibri"/>
      <family val="2"/>
      <scheme val="minor"/>
    </font>
    <font>
      <u/>
      <sz val="11"/>
      <color theme="10"/>
      <name val="Calibri"/>
      <family val="2"/>
      <scheme val="minor"/>
    </font>
  </fonts>
  <fills count="3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249977111117893"/>
        <bgColor indexed="64"/>
      </patternFill>
    </fill>
  </fills>
  <borders count="49">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top/>
      <bottom/>
      <diagonal/>
    </border>
    <border>
      <left/>
      <right/>
      <top/>
      <bottom style="medium">
        <color indexed="64"/>
      </bottom>
      <diagonal/>
    </border>
    <border>
      <left/>
      <right style="thin">
        <color indexed="64"/>
      </right>
      <top/>
      <bottom/>
      <diagonal/>
    </border>
    <border>
      <left/>
      <right/>
      <top style="thin">
        <color indexed="64"/>
      </top>
      <bottom/>
      <diagonal/>
    </border>
    <border>
      <left/>
      <right/>
      <top style="thin">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right/>
      <top/>
      <bottom style="dotted">
        <color indexed="64"/>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top style="thin">
        <color indexed="64"/>
      </top>
      <bottom/>
      <diagonal/>
    </border>
    <border>
      <left/>
      <right style="thin">
        <color indexed="64"/>
      </right>
      <top style="dotted">
        <color indexed="64"/>
      </top>
      <bottom style="thin">
        <color indexed="64"/>
      </bottom>
      <diagonal/>
    </border>
    <border>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s>
  <cellStyleXfs count="1752">
    <xf numFmtId="0" fontId="0" fillId="0" borderId="0"/>
    <xf numFmtId="43" fontId="8" fillId="0" borderId="0" applyFont="0" applyFill="0" applyBorder="0" applyAlignment="0" applyProtection="0"/>
    <xf numFmtId="0" fontId="9" fillId="0" borderId="0"/>
    <xf numFmtId="0" fontId="15" fillId="0" borderId="0"/>
    <xf numFmtId="9" fontId="23" fillId="0" borderId="0" applyFont="0" applyFill="0" applyBorder="0" applyAlignment="0" applyProtection="0"/>
    <xf numFmtId="9" fontId="8" fillId="0" borderId="0" applyFont="0" applyFill="0" applyBorder="0" applyAlignment="0" applyProtection="0"/>
    <xf numFmtId="0" fontId="26" fillId="0" borderId="0" applyNumberFormat="0" applyFill="0" applyBorder="0" applyAlignment="0" applyProtection="0"/>
    <xf numFmtId="0" fontId="27" fillId="0" borderId="24" applyNumberFormat="0" applyFill="0" applyAlignment="0" applyProtection="0"/>
    <xf numFmtId="0" fontId="28" fillId="0" borderId="25" applyNumberFormat="0" applyFill="0" applyAlignment="0" applyProtection="0"/>
    <xf numFmtId="0" fontId="29" fillId="0" borderId="26" applyNumberFormat="0" applyFill="0" applyAlignment="0" applyProtection="0"/>
    <xf numFmtId="0" fontId="29" fillId="0" borderId="0" applyNumberFormat="0" applyFill="0" applyBorder="0" applyAlignment="0" applyProtection="0"/>
    <xf numFmtId="0" fontId="30" fillId="4" borderId="0" applyNumberFormat="0" applyBorder="0" applyAlignment="0" applyProtection="0"/>
    <xf numFmtId="0" fontId="31" fillId="5" borderId="0" applyNumberFormat="0" applyBorder="0" applyAlignment="0" applyProtection="0"/>
    <xf numFmtId="0" fontId="32" fillId="6" borderId="0" applyNumberFormat="0" applyBorder="0" applyAlignment="0" applyProtection="0"/>
    <xf numFmtId="0" fontId="33" fillId="7" borderId="27" applyNumberFormat="0" applyAlignment="0" applyProtection="0"/>
    <xf numFmtId="0" fontId="34" fillId="8" borderId="28" applyNumberFormat="0" applyAlignment="0" applyProtection="0"/>
    <xf numFmtId="0" fontId="35" fillId="8" borderId="27" applyNumberFormat="0" applyAlignment="0" applyProtection="0"/>
    <xf numFmtId="0" fontId="36" fillId="0" borderId="29" applyNumberFormat="0" applyFill="0" applyAlignment="0" applyProtection="0"/>
    <xf numFmtId="0" fontId="37" fillId="9" borderId="30" applyNumberFormat="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25" fillId="0" borderId="32" applyNumberFormat="0" applyFill="0" applyAlignment="0" applyProtection="0"/>
    <xf numFmtId="0" fontId="40" fillId="11"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40" fillId="14" borderId="0" applyNumberFormat="0" applyBorder="0" applyAlignment="0" applyProtection="0"/>
    <xf numFmtId="0" fontId="40" fillId="15"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40" fillId="18" borderId="0" applyNumberFormat="0" applyBorder="0" applyAlignment="0" applyProtection="0"/>
    <xf numFmtId="0" fontId="40" fillId="19"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40" fillId="22" borderId="0" applyNumberFormat="0" applyBorder="0" applyAlignment="0" applyProtection="0"/>
    <xf numFmtId="0" fontId="40" fillId="23"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40" fillId="26" borderId="0" applyNumberFormat="0" applyBorder="0" applyAlignment="0" applyProtection="0"/>
    <xf numFmtId="0" fontId="40" fillId="27"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40" fillId="30" borderId="0" applyNumberFormat="0" applyBorder="0" applyAlignment="0" applyProtection="0"/>
    <xf numFmtId="0" fontId="40" fillId="31"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40" fillId="34" borderId="0" applyNumberFormat="0" applyBorder="0" applyAlignment="0" applyProtection="0"/>
    <xf numFmtId="0" fontId="8" fillId="0" borderId="0"/>
    <xf numFmtId="43" fontId="8" fillId="0" borderId="0" applyFont="0" applyFill="0" applyBorder="0" applyAlignment="0" applyProtection="0"/>
    <xf numFmtId="0" fontId="8" fillId="0" borderId="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47" fillId="0" borderId="24" applyNumberFormat="0" applyFill="0" applyAlignment="0" applyProtection="0"/>
    <xf numFmtId="0" fontId="48" fillId="0" borderId="25" applyNumberFormat="0" applyFill="0" applyAlignment="0" applyProtection="0"/>
    <xf numFmtId="0" fontId="49" fillId="0" borderId="26" applyNumberFormat="0" applyFill="0" applyAlignment="0" applyProtection="0"/>
    <xf numFmtId="0" fontId="49" fillId="0" borderId="0" applyNumberFormat="0" applyFill="0" applyBorder="0" applyAlignment="0" applyProtection="0"/>
    <xf numFmtId="0" fontId="50" fillId="4" borderId="0" applyNumberFormat="0" applyBorder="0" applyAlignment="0" applyProtection="0"/>
    <xf numFmtId="0" fontId="51" fillId="5" borderId="0" applyNumberFormat="0" applyBorder="0" applyAlignment="0" applyProtection="0"/>
    <xf numFmtId="0" fontId="52" fillId="7" borderId="27" applyNumberFormat="0" applyAlignment="0" applyProtection="0"/>
    <xf numFmtId="0" fontId="53" fillId="8" borderId="28" applyNumberFormat="0" applyAlignment="0" applyProtection="0"/>
    <xf numFmtId="0" fontId="54" fillId="8" borderId="27" applyNumberFormat="0" applyAlignment="0" applyProtection="0"/>
    <xf numFmtId="0" fontId="55" fillId="0" borderId="29" applyNumberFormat="0" applyFill="0" applyAlignment="0" applyProtection="0"/>
    <xf numFmtId="0" fontId="56" fillId="9" borderId="30" applyNumberFormat="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59" fillId="0" borderId="32" applyNumberFormat="0" applyFill="0" applyAlignment="0" applyProtection="0"/>
    <xf numFmtId="0" fontId="60"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60"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60"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60"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60"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60" fillId="31"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7" fillId="0" borderId="0"/>
    <xf numFmtId="0" fontId="61" fillId="6" borderId="0" applyNumberFormat="0" applyBorder="0" applyAlignment="0" applyProtection="0"/>
    <xf numFmtId="0" fontId="7" fillId="10" borderId="31" applyNumberFormat="0" applyFont="0" applyAlignment="0" applyProtection="0"/>
    <xf numFmtId="0" fontId="60" fillId="14" borderId="0" applyNumberFormat="0" applyBorder="0" applyAlignment="0" applyProtection="0"/>
    <xf numFmtId="0" fontId="60" fillId="18" borderId="0" applyNumberFormat="0" applyBorder="0" applyAlignment="0" applyProtection="0"/>
    <xf numFmtId="0" fontId="60" fillId="22" borderId="0" applyNumberFormat="0" applyBorder="0" applyAlignment="0" applyProtection="0"/>
    <xf numFmtId="0" fontId="60" fillId="26" borderId="0" applyNumberFormat="0" applyBorder="0" applyAlignment="0" applyProtection="0"/>
    <xf numFmtId="0" fontId="60" fillId="30" borderId="0" applyNumberFormat="0" applyBorder="0" applyAlignment="0" applyProtection="0"/>
    <xf numFmtId="0" fontId="60" fillId="34" borderId="0" applyNumberFormat="0" applyBorder="0" applyAlignment="0" applyProtection="0"/>
    <xf numFmtId="9" fontId="7" fillId="0" borderId="0" applyFont="0" applyFill="0" applyBorder="0" applyAlignment="0" applyProtection="0"/>
    <xf numFmtId="0" fontId="8" fillId="0" borderId="0"/>
    <xf numFmtId="9" fontId="8" fillId="0" borderId="0" applyFont="0" applyFill="0" applyBorder="0" applyAlignment="0" applyProtection="0"/>
    <xf numFmtId="0" fontId="62" fillId="0" borderId="0"/>
    <xf numFmtId="0" fontId="7" fillId="0" borderId="0"/>
    <xf numFmtId="0" fontId="7" fillId="0" borderId="0"/>
    <xf numFmtId="0" fontId="8" fillId="0" borderId="0"/>
    <xf numFmtId="0" fontId="8" fillId="0" borderId="0"/>
    <xf numFmtId="43" fontId="8" fillId="0" borderId="0" applyFont="0" applyFill="0" applyBorder="0" applyAlignment="0" applyProtection="0"/>
    <xf numFmtId="0" fontId="7" fillId="0" borderId="0"/>
    <xf numFmtId="0" fontId="8" fillId="0" borderId="0"/>
    <xf numFmtId="43" fontId="8" fillId="0" borderId="0" applyFont="0" applyFill="0" applyBorder="0" applyAlignment="0" applyProtection="0"/>
    <xf numFmtId="0" fontId="24" fillId="0" borderId="0"/>
    <xf numFmtId="0" fontId="24" fillId="0" borderId="0"/>
    <xf numFmtId="0" fontId="24" fillId="0" borderId="0"/>
    <xf numFmtId="0" fontId="24" fillId="0" borderId="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7" fillId="0" borderId="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8" fillId="0" borderId="0"/>
    <xf numFmtId="43" fontId="8" fillId="0" borderId="0" applyFont="0" applyFill="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6" fillId="0" borderId="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0" borderId="0"/>
    <xf numFmtId="0" fontId="24" fillId="10" borderId="31" applyNumberFormat="0" applyFont="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0" fontId="24" fillId="12" borderId="0" applyNumberFormat="0" applyBorder="0" applyAlignment="0" applyProtection="0"/>
    <xf numFmtId="0" fontId="24" fillId="13" borderId="0" applyNumberFormat="0" applyBorder="0" applyAlignment="0" applyProtection="0"/>
    <xf numFmtId="0" fontId="24" fillId="16" borderId="0" applyNumberFormat="0" applyBorder="0" applyAlignment="0" applyProtection="0"/>
    <xf numFmtId="0" fontId="24" fillId="17" borderId="0" applyNumberFormat="0" applyBorder="0" applyAlignment="0" applyProtection="0"/>
    <xf numFmtId="0" fontId="24" fillId="20" borderId="0" applyNumberFormat="0" applyBorder="0" applyAlignment="0" applyProtection="0"/>
    <xf numFmtId="0" fontId="24" fillId="21" borderId="0" applyNumberFormat="0" applyBorder="0" applyAlignment="0" applyProtection="0"/>
    <xf numFmtId="0" fontId="24" fillId="24" borderId="0" applyNumberFormat="0" applyBorder="0" applyAlignment="0" applyProtection="0"/>
    <xf numFmtId="0" fontId="24" fillId="25" borderId="0" applyNumberFormat="0" applyBorder="0" applyAlignment="0" applyProtection="0"/>
    <xf numFmtId="0" fontId="24" fillId="28" borderId="0" applyNumberFormat="0" applyBorder="0" applyAlignment="0" applyProtection="0"/>
    <xf numFmtId="0" fontId="24" fillId="29" borderId="0" applyNumberFormat="0" applyBorder="0" applyAlignment="0" applyProtection="0"/>
    <xf numFmtId="0" fontId="24" fillId="32" borderId="0" applyNumberFormat="0" applyBorder="0" applyAlignment="0" applyProtection="0"/>
    <xf numFmtId="0" fontId="24" fillId="33" borderId="0" applyNumberFormat="0" applyBorder="0" applyAlignment="0" applyProtection="0"/>
    <xf numFmtId="43" fontId="8" fillId="0" borderId="0" applyFont="0" applyFill="0" applyBorder="0" applyAlignment="0" applyProtection="0"/>
    <xf numFmtId="0" fontId="6" fillId="0" borderId="0"/>
    <xf numFmtId="0" fontId="24" fillId="0" borderId="0"/>
    <xf numFmtId="0" fontId="5" fillId="0" borderId="0"/>
    <xf numFmtId="0" fontId="5" fillId="10" borderId="31" applyNumberFormat="0" applyFont="0" applyAlignment="0" applyProtection="0"/>
    <xf numFmtId="0" fontId="5" fillId="12"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4" borderId="0" applyNumberFormat="0" applyBorder="0" applyAlignment="0" applyProtection="0"/>
    <xf numFmtId="0" fontId="5" fillId="25"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32" borderId="0" applyNumberFormat="0" applyBorder="0" applyAlignment="0" applyProtection="0"/>
    <xf numFmtId="0" fontId="5" fillId="33" borderId="0" applyNumberFormat="0" applyBorder="0" applyAlignment="0" applyProtection="0"/>
    <xf numFmtId="9" fontId="5" fillId="0" borderId="0" applyFont="0" applyFill="0" applyBorder="0" applyAlignment="0" applyProtection="0"/>
    <xf numFmtId="0" fontId="5" fillId="0" borderId="0"/>
    <xf numFmtId="0" fontId="5" fillId="0" borderId="0"/>
    <xf numFmtId="43" fontId="8" fillId="0" borderId="0" applyFont="0" applyFill="0" applyBorder="0" applyAlignment="0" applyProtection="0"/>
    <xf numFmtId="0" fontId="5" fillId="0" borderId="0"/>
    <xf numFmtId="43" fontId="8" fillId="0" borderId="0" applyFont="0" applyFill="0" applyBorder="0" applyAlignment="0" applyProtection="0"/>
    <xf numFmtId="0" fontId="5" fillId="0" borderId="0"/>
    <xf numFmtId="43" fontId="8" fillId="0" borderId="0" applyFont="0" applyFill="0" applyBorder="0" applyAlignment="0" applyProtection="0"/>
    <xf numFmtId="0" fontId="4" fillId="0" borderId="0"/>
    <xf numFmtId="0" fontId="3" fillId="0" borderId="0"/>
    <xf numFmtId="0" fontId="3" fillId="10" borderId="31" applyNumberFormat="0" applyFont="0" applyAlignment="0" applyProtection="0"/>
    <xf numFmtId="0" fontId="3" fillId="12" borderId="0" applyNumberFormat="0" applyBorder="0" applyAlignment="0" applyProtection="0"/>
    <xf numFmtId="0" fontId="3" fillId="13"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20" borderId="0" applyNumberFormat="0" applyBorder="0" applyAlignment="0" applyProtection="0"/>
    <xf numFmtId="0" fontId="3" fillId="21"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9" fontId="3" fillId="0" borderId="0" applyFont="0" applyFill="0" applyBorder="0" applyAlignment="0" applyProtection="0"/>
    <xf numFmtId="0" fontId="3" fillId="0" borderId="0"/>
    <xf numFmtId="0" fontId="3" fillId="0" borderId="0"/>
    <xf numFmtId="43" fontId="8" fillId="0" borderId="0" applyFont="0" applyFill="0" applyBorder="0" applyAlignment="0" applyProtection="0"/>
    <xf numFmtId="0" fontId="3" fillId="0" borderId="0"/>
    <xf numFmtId="43" fontId="8" fillId="0" borderId="0" applyFont="0" applyFill="0" applyBorder="0" applyAlignment="0" applyProtection="0"/>
    <xf numFmtId="0" fontId="3" fillId="0" borderId="0"/>
    <xf numFmtId="0" fontId="8" fillId="0" borderId="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 fillId="0" borderId="0"/>
    <xf numFmtId="0" fontId="2" fillId="0" borderId="0"/>
    <xf numFmtId="0" fontId="2" fillId="0" borderId="0"/>
    <xf numFmtId="0" fontId="2" fillId="12" borderId="0" applyNumberFormat="0" applyBorder="0" applyAlignment="0" applyProtection="0"/>
    <xf numFmtId="0" fontId="2" fillId="13" borderId="0" applyNumberFormat="0" applyBorder="0" applyAlignment="0" applyProtection="0"/>
    <xf numFmtId="0" fontId="2" fillId="16" borderId="0" applyNumberFormat="0" applyBorder="0" applyAlignment="0" applyProtection="0"/>
    <xf numFmtId="0" fontId="2" fillId="17" borderId="0" applyNumberFormat="0" applyBorder="0" applyAlignment="0" applyProtection="0"/>
    <xf numFmtId="0" fontId="2" fillId="20" borderId="0" applyNumberFormat="0" applyBorder="0" applyAlignment="0" applyProtection="0"/>
    <xf numFmtId="0" fontId="2" fillId="21" borderId="0" applyNumberFormat="0" applyBorder="0" applyAlignment="0" applyProtection="0"/>
    <xf numFmtId="0" fontId="2" fillId="24" borderId="0" applyNumberFormat="0" applyBorder="0" applyAlignment="0" applyProtection="0"/>
    <xf numFmtId="0" fontId="2" fillId="25"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32" borderId="0" applyNumberFormat="0" applyBorder="0" applyAlignment="0" applyProtection="0"/>
    <xf numFmtId="0" fontId="2" fillId="33" borderId="0" applyNumberFormat="0" applyBorder="0" applyAlignment="0" applyProtection="0"/>
    <xf numFmtId="0" fontId="2" fillId="0" borderId="0"/>
    <xf numFmtId="0" fontId="2" fillId="10" borderId="31" applyNumberFormat="0" applyFont="0" applyAlignment="0" applyProtection="0"/>
    <xf numFmtId="0" fontId="2" fillId="0" borderId="0"/>
    <xf numFmtId="0" fontId="2" fillId="0" borderId="0"/>
    <xf numFmtId="0" fontId="2" fillId="0" borderId="0"/>
    <xf numFmtId="0" fontId="8" fillId="0" borderId="0"/>
    <xf numFmtId="43" fontId="8" fillId="0" borderId="0" applyFont="0" applyFill="0" applyBorder="0" applyAlignment="0" applyProtection="0"/>
    <xf numFmtId="0" fontId="8" fillId="0" borderId="0"/>
    <xf numFmtId="0" fontId="2" fillId="0" borderId="0"/>
    <xf numFmtId="0" fontId="24" fillId="0" borderId="0"/>
    <xf numFmtId="43" fontId="65" fillId="0" borderId="0" applyFont="0" applyFill="0" applyBorder="0" applyAlignment="0" applyProtection="0"/>
    <xf numFmtId="0" fontId="2" fillId="0" borderId="0"/>
    <xf numFmtId="43" fontId="8" fillId="0" borderId="0" applyFont="0" applyFill="0" applyBorder="0" applyAlignment="0" applyProtection="0"/>
    <xf numFmtId="0" fontId="2" fillId="0" borderId="0"/>
    <xf numFmtId="0" fontId="24" fillId="0" borderId="0"/>
    <xf numFmtId="43" fontId="8" fillId="0" borderId="0" applyFont="0" applyFill="0" applyBorder="0" applyAlignment="0" applyProtection="0"/>
    <xf numFmtId="0" fontId="2" fillId="0" borderId="0"/>
    <xf numFmtId="43" fontId="8" fillId="0" borderId="0" applyFont="0" applyFill="0" applyBorder="0" applyAlignment="0" applyProtection="0"/>
    <xf numFmtId="0" fontId="2" fillId="0" borderId="0"/>
    <xf numFmtId="43" fontId="8" fillId="0" borderId="0" applyFont="0" applyFill="0" applyBorder="0" applyAlignment="0" applyProtection="0"/>
    <xf numFmtId="0" fontId="2" fillId="0" borderId="0"/>
    <xf numFmtId="43" fontId="8"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12"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0" borderId="0"/>
    <xf numFmtId="0" fontId="1" fillId="10" borderId="31" applyNumberFormat="0" applyFont="0" applyAlignment="0" applyProtection="0"/>
    <xf numFmtId="0" fontId="1" fillId="0" borderId="0"/>
    <xf numFmtId="0" fontId="1" fillId="0" borderId="0"/>
    <xf numFmtId="0" fontId="1" fillId="0" borderId="0"/>
    <xf numFmtId="43" fontId="8" fillId="0" borderId="0" applyFont="0" applyFill="0" applyBorder="0" applyAlignment="0" applyProtection="0"/>
    <xf numFmtId="0" fontId="68" fillId="0" borderId="0" applyNumberFormat="0" applyFill="0" applyBorder="0" applyAlignment="0" applyProtection="0"/>
    <xf numFmtId="0" fontId="1" fillId="0" borderId="0"/>
    <xf numFmtId="43" fontId="65" fillId="0" borderId="0" applyFont="0" applyFill="0" applyBorder="0" applyAlignment="0" applyProtection="0"/>
    <xf numFmtId="0" fontId="1" fillId="0" borderId="0"/>
    <xf numFmtId="43" fontId="8" fillId="0" borderId="0" applyFont="0" applyFill="0" applyBorder="0" applyAlignment="0" applyProtection="0"/>
    <xf numFmtId="0" fontId="1" fillId="0" borderId="0"/>
    <xf numFmtId="43" fontId="8" fillId="0" borderId="0" applyFont="0" applyFill="0" applyBorder="0" applyAlignment="0" applyProtection="0"/>
    <xf numFmtId="0" fontId="1" fillId="0" borderId="0"/>
    <xf numFmtId="43" fontId="8" fillId="0" borderId="0" applyFont="0" applyFill="0" applyBorder="0" applyAlignment="0" applyProtection="0"/>
    <xf numFmtId="0" fontId="1" fillId="0" borderId="0"/>
    <xf numFmtId="43" fontId="8" fillId="0" borderId="0" applyFont="0" applyFill="0" applyBorder="0" applyAlignment="0" applyProtection="0"/>
    <xf numFmtId="0" fontId="1" fillId="0" borderId="0"/>
    <xf numFmtId="0" fontId="66" fillId="0" borderId="0" applyNumberFormat="0" applyFill="0" applyBorder="0" applyAlignment="0" applyProtection="0"/>
    <xf numFmtId="0" fontId="67" fillId="6"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cellStyleXfs>
  <cellXfs count="229">
    <xf numFmtId="0" fontId="0" fillId="0" borderId="0" xfId="0"/>
    <xf numFmtId="0" fontId="10" fillId="2" borderId="0" xfId="2" applyFont="1" applyFill="1" applyAlignment="1">
      <alignment horizontal="left" vertical="center" wrapText="1"/>
    </xf>
    <xf numFmtId="0" fontId="10" fillId="0" borderId="0" xfId="0" applyFont="1" applyAlignment="1">
      <alignment vertical="center" wrapText="1"/>
    </xf>
    <xf numFmtId="0" fontId="11" fillId="0" borderId="0" xfId="0" applyFont="1" applyAlignment="1">
      <alignment horizontal="left" vertical="center"/>
    </xf>
    <xf numFmtId="0" fontId="11" fillId="0" borderId="0" xfId="0" applyFont="1" applyAlignment="1">
      <alignment vertical="center"/>
    </xf>
    <xf numFmtId="0" fontId="11" fillId="0" borderId="0" xfId="0" applyFont="1" applyAlignment="1">
      <alignment horizontal="right" vertical="center"/>
    </xf>
    <xf numFmtId="0" fontId="0" fillId="0" borderId="0" xfId="0" applyAlignment="1">
      <alignment vertical="center"/>
    </xf>
    <xf numFmtId="0" fontId="12" fillId="0" borderId="0" xfId="0" applyFont="1" applyAlignment="1">
      <alignment vertical="center"/>
    </xf>
    <xf numFmtId="0" fontId="14" fillId="3" borderId="0" xfId="0" applyFont="1" applyFill="1" applyAlignment="1">
      <alignment vertical="center"/>
    </xf>
    <xf numFmtId="0" fontId="11" fillId="0" borderId="1" xfId="0" applyFont="1" applyBorder="1" applyAlignment="1">
      <alignment horizontal="left" vertical="center"/>
    </xf>
    <xf numFmtId="0" fontId="10" fillId="2" borderId="1" xfId="2" applyFont="1" applyFill="1" applyBorder="1" applyAlignment="1">
      <alignment horizontal="left" vertical="center" wrapText="1"/>
    </xf>
    <xf numFmtId="3" fontId="11" fillId="0" borderId="2" xfId="0" applyNumberFormat="1" applyFont="1" applyBorder="1" applyAlignment="1">
      <alignment horizontal="right" vertical="center"/>
    </xf>
    <xf numFmtId="0" fontId="11" fillId="2" borderId="3" xfId="2" applyFont="1" applyFill="1" applyBorder="1" applyAlignment="1">
      <alignment horizontal="right" vertical="center" wrapText="1"/>
    </xf>
    <xf numFmtId="0" fontId="11" fillId="2" borderId="4" xfId="2" applyFont="1" applyFill="1" applyBorder="1" applyAlignment="1">
      <alignment horizontal="right" vertical="center" wrapText="1"/>
    </xf>
    <xf numFmtId="3" fontId="11" fillId="0" borderId="4" xfId="0" applyNumberFormat="1" applyFont="1" applyBorder="1" applyAlignment="1">
      <alignment horizontal="right" vertical="center"/>
    </xf>
    <xf numFmtId="0" fontId="15" fillId="0" borderId="0" xfId="0" applyFont="1" applyAlignment="1">
      <alignment vertical="center"/>
    </xf>
    <xf numFmtId="0" fontId="15" fillId="0" borderId="0" xfId="0" applyFont="1" applyAlignment="1">
      <alignment horizontal="right" vertical="center"/>
    </xf>
    <xf numFmtId="0" fontId="15" fillId="0" borderId="0" xfId="0" applyFont="1" applyAlignment="1">
      <alignment vertical="center" wrapText="1"/>
    </xf>
    <xf numFmtId="0" fontId="16" fillId="0" borderId="7" xfId="0" applyFont="1" applyBorder="1" applyAlignment="1">
      <alignment vertical="center"/>
    </xf>
    <xf numFmtId="164" fontId="15" fillId="0" borderId="5" xfId="0" applyNumberFormat="1" applyFont="1" applyBorder="1" applyAlignment="1">
      <alignment horizontal="left" vertical="center"/>
    </xf>
    <xf numFmtId="164" fontId="15" fillId="0" borderId="8" xfId="0" applyNumberFormat="1" applyFont="1" applyBorder="1" applyAlignment="1">
      <alignment horizontal="left" vertical="center"/>
    </xf>
    <xf numFmtId="3" fontId="15" fillId="0" borderId="0" xfId="0" applyNumberFormat="1" applyFont="1" applyAlignment="1">
      <alignment horizontal="right" vertical="center"/>
    </xf>
    <xf numFmtId="164" fontId="16" fillId="0" borderId="7" xfId="0" applyNumberFormat="1" applyFont="1" applyBorder="1" applyAlignment="1">
      <alignment horizontal="left" vertical="center"/>
    </xf>
    <xf numFmtId="3" fontId="16" fillId="0" borderId="9" xfId="0" applyNumberFormat="1" applyFont="1" applyBorder="1" applyAlignment="1">
      <alignment horizontal="right" vertical="center"/>
    </xf>
    <xf numFmtId="3" fontId="15" fillId="0" borderId="6" xfId="0" applyNumberFormat="1" applyFont="1" applyBorder="1" applyAlignment="1">
      <alignment horizontal="right" vertical="center"/>
    </xf>
    <xf numFmtId="0" fontId="11" fillId="2" borderId="0" xfId="2" applyFont="1" applyFill="1" applyAlignment="1">
      <alignment horizontal="right" vertical="center" wrapText="1"/>
    </xf>
    <xf numFmtId="0" fontId="11" fillId="2" borderId="1" xfId="2" applyFont="1" applyFill="1" applyBorder="1" applyAlignment="1">
      <alignment horizontal="right" vertical="center" wrapText="1"/>
    </xf>
    <xf numFmtId="3" fontId="11" fillId="0" borderId="1" xfId="0" applyNumberFormat="1" applyFont="1" applyBorder="1" applyAlignment="1">
      <alignment horizontal="right" vertical="center"/>
    </xf>
    <xf numFmtId="0" fontId="17" fillId="2" borderId="0" xfId="2" applyFont="1" applyFill="1" applyAlignment="1">
      <alignment horizontal="right" vertical="center" wrapText="1"/>
    </xf>
    <xf numFmtId="0" fontId="17" fillId="2" borderId="10" xfId="2" applyFont="1" applyFill="1" applyBorder="1" applyAlignment="1">
      <alignment horizontal="right" vertical="center" wrapText="1"/>
    </xf>
    <xf numFmtId="0" fontId="17" fillId="2" borderId="1" xfId="2" applyFont="1" applyFill="1" applyBorder="1" applyAlignment="1">
      <alignment horizontal="right" vertical="center" wrapText="1"/>
    </xf>
    <xf numFmtId="0" fontId="17" fillId="2" borderId="2" xfId="2" applyFont="1" applyFill="1" applyBorder="1" applyAlignment="1">
      <alignment horizontal="right" vertical="center" wrapText="1"/>
    </xf>
    <xf numFmtId="3" fontId="11" fillId="0" borderId="4" xfId="0" applyNumberFormat="1" applyFont="1" applyBorder="1" applyAlignment="1">
      <alignment vertical="center"/>
    </xf>
    <xf numFmtId="0" fontId="19" fillId="2" borderId="11" xfId="2" applyFont="1" applyFill="1" applyBorder="1" applyAlignment="1">
      <alignment horizontal="left" vertical="center" wrapText="1"/>
    </xf>
    <xf numFmtId="0" fontId="19" fillId="0" borderId="0" xfId="0" applyFont="1" applyAlignment="1">
      <alignment vertical="center" wrapText="1"/>
    </xf>
    <xf numFmtId="3" fontId="15" fillId="0" borderId="0" xfId="0" applyNumberFormat="1" applyFont="1" applyAlignment="1">
      <alignment vertical="center"/>
    </xf>
    <xf numFmtId="0" fontId="11" fillId="0" borderId="12" xfId="0" applyFont="1" applyBorder="1" applyAlignment="1">
      <alignment horizontal="left" vertical="center"/>
    </xf>
    <xf numFmtId="0" fontId="11" fillId="0" borderId="13" xfId="0" applyFont="1" applyBorder="1" applyAlignment="1">
      <alignment horizontal="left" vertical="center"/>
    </xf>
    <xf numFmtId="3" fontId="11" fillId="0" borderId="13" xfId="0" applyNumberFormat="1" applyFont="1" applyBorder="1" applyAlignment="1">
      <alignment horizontal="right" vertical="center"/>
    </xf>
    <xf numFmtId="3" fontId="11" fillId="0" borderId="14" xfId="0" applyNumberFormat="1" applyFont="1" applyBorder="1" applyAlignment="1">
      <alignment horizontal="right" vertical="center"/>
    </xf>
    <xf numFmtId="3" fontId="11" fillId="0" borderId="15" xfId="0" applyNumberFormat="1" applyFont="1" applyBorder="1" applyAlignment="1">
      <alignment horizontal="right" vertical="center"/>
    </xf>
    <xf numFmtId="3" fontId="11" fillId="0" borderId="14" xfId="0" applyNumberFormat="1" applyFont="1" applyBorder="1" applyAlignment="1">
      <alignment vertical="center"/>
    </xf>
    <xf numFmtId="0" fontId="11" fillId="0" borderId="16" xfId="0" applyFont="1" applyBorder="1" applyAlignment="1">
      <alignment horizontal="left" vertical="center"/>
    </xf>
    <xf numFmtId="3" fontId="11" fillId="0" borderId="17" xfId="0" applyNumberFormat="1" applyFont="1" applyBorder="1" applyAlignment="1">
      <alignment horizontal="right" vertical="center"/>
    </xf>
    <xf numFmtId="3" fontId="11" fillId="0" borderId="16" xfId="0" applyNumberFormat="1" applyFont="1" applyBorder="1" applyAlignment="1">
      <alignment horizontal="right" vertical="center"/>
    </xf>
    <xf numFmtId="3" fontId="11" fillId="0" borderId="18" xfId="0" applyNumberFormat="1" applyFont="1" applyBorder="1" applyAlignment="1">
      <alignment horizontal="right" vertical="center"/>
    </xf>
    <xf numFmtId="3" fontId="11" fillId="0" borderId="17" xfId="0" applyNumberFormat="1" applyFont="1" applyBorder="1" applyAlignment="1">
      <alignment vertical="center"/>
    </xf>
    <xf numFmtId="1" fontId="11" fillId="0" borderId="0" xfId="0" applyNumberFormat="1" applyFont="1" applyAlignment="1">
      <alignment horizontal="center" vertical="center"/>
    </xf>
    <xf numFmtId="1" fontId="11" fillId="0" borderId="14" xfId="0" applyNumberFormat="1" applyFont="1" applyBorder="1" applyAlignment="1">
      <alignment horizontal="center" vertical="center"/>
    </xf>
    <xf numFmtId="1" fontId="11" fillId="0" borderId="19" xfId="0" applyNumberFormat="1" applyFont="1" applyBorder="1" applyAlignment="1">
      <alignment horizontal="center" vertical="center"/>
    </xf>
    <xf numFmtId="1" fontId="11" fillId="0" borderId="0" xfId="0" applyNumberFormat="1" applyFont="1" applyAlignment="1">
      <alignment vertical="center"/>
    </xf>
    <xf numFmtId="1" fontId="11" fillId="0" borderId="0" xfId="0" applyNumberFormat="1" applyFont="1" applyAlignment="1">
      <alignment horizontal="right" vertical="center"/>
    </xf>
    <xf numFmtId="1" fontId="11" fillId="2" borderId="0" xfId="2" applyNumberFormat="1" applyFont="1" applyFill="1" applyAlignment="1">
      <alignment horizontal="right" vertical="center" wrapText="1"/>
    </xf>
    <xf numFmtId="1" fontId="11" fillId="0" borderId="13" xfId="0" applyNumberFormat="1" applyFont="1" applyBorder="1" applyAlignment="1">
      <alignment vertical="center"/>
    </xf>
    <xf numFmtId="1" fontId="11" fillId="0" borderId="16" xfId="0" applyNumberFormat="1" applyFont="1" applyBorder="1" applyAlignment="1">
      <alignment vertical="center"/>
    </xf>
    <xf numFmtId="1" fontId="11" fillId="0" borderId="20" xfId="0" applyNumberFormat="1" applyFont="1" applyBorder="1" applyAlignment="1">
      <alignment vertical="center"/>
    </xf>
    <xf numFmtId="1" fontId="11" fillId="0" borderId="17" xfId="0" applyNumberFormat="1" applyFont="1" applyBorder="1" applyAlignment="1">
      <alignment horizontal="center" vertical="center"/>
    </xf>
    <xf numFmtId="1" fontId="20" fillId="2" borderId="21" xfId="2" applyNumberFormat="1" applyFont="1" applyFill="1" applyBorder="1" applyAlignment="1">
      <alignment horizontal="center" vertical="center" wrapText="1"/>
    </xf>
    <xf numFmtId="1" fontId="11" fillId="2" borderId="3" xfId="2" applyNumberFormat="1" applyFont="1" applyFill="1" applyBorder="1" applyAlignment="1">
      <alignment horizontal="center" vertical="center" wrapText="1"/>
    </xf>
    <xf numFmtId="0" fontId="11" fillId="0" borderId="22" xfId="0" applyFont="1" applyBorder="1" applyAlignment="1">
      <alignment horizontal="left" vertical="center"/>
    </xf>
    <xf numFmtId="1" fontId="20" fillId="2" borderId="11" xfId="2" applyNumberFormat="1" applyFont="1" applyFill="1" applyBorder="1" applyAlignment="1">
      <alignment horizontal="center" vertical="center" wrapText="1"/>
    </xf>
    <xf numFmtId="1" fontId="11" fillId="2" borderId="0" xfId="2" applyNumberFormat="1" applyFont="1" applyFill="1" applyAlignment="1">
      <alignment horizontal="center" vertical="center" wrapText="1"/>
    </xf>
    <xf numFmtId="1" fontId="11" fillId="0" borderId="16" xfId="0" applyNumberFormat="1" applyFont="1" applyBorder="1" applyAlignment="1">
      <alignment horizontal="center" vertical="center"/>
    </xf>
    <xf numFmtId="1" fontId="11" fillId="0" borderId="13" xfId="0" applyNumberFormat="1" applyFont="1" applyBorder="1" applyAlignment="1">
      <alignment horizontal="center" vertical="center"/>
    </xf>
    <xf numFmtId="1" fontId="11" fillId="0" borderId="20" xfId="0" applyNumberFormat="1" applyFont="1" applyBorder="1" applyAlignment="1">
      <alignment horizontal="center" vertical="center"/>
    </xf>
    <xf numFmtId="3" fontId="11" fillId="0" borderId="0" xfId="0" applyNumberFormat="1" applyFont="1" applyAlignment="1">
      <alignment horizontal="right" vertical="center"/>
    </xf>
    <xf numFmtId="3" fontId="11" fillId="0" borderId="0" xfId="0" applyNumberFormat="1" applyFont="1" applyAlignment="1">
      <alignment vertical="center"/>
    </xf>
    <xf numFmtId="43" fontId="11" fillId="0" borderId="0" xfId="1" applyFont="1" applyAlignment="1">
      <alignment vertical="center"/>
    </xf>
    <xf numFmtId="43" fontId="19" fillId="0" borderId="0" xfId="1" applyFont="1" applyAlignment="1">
      <alignment vertical="center" wrapText="1"/>
    </xf>
    <xf numFmtId="43" fontId="10" fillId="0" borderId="0" xfId="1" applyFont="1" applyAlignment="1">
      <alignment vertical="center" wrapText="1"/>
    </xf>
    <xf numFmtId="3" fontId="11" fillId="2" borderId="3" xfId="2" applyNumberFormat="1" applyFont="1" applyFill="1" applyBorder="1" applyAlignment="1">
      <alignment horizontal="right" vertical="center" wrapText="1"/>
    </xf>
    <xf numFmtId="3" fontId="11" fillId="2" borderId="10" xfId="2" applyNumberFormat="1" applyFont="1" applyFill="1" applyBorder="1" applyAlignment="1">
      <alignment horizontal="right" vertical="center" wrapText="1"/>
    </xf>
    <xf numFmtId="3" fontId="11" fillId="2" borderId="4" xfId="2" applyNumberFormat="1" applyFont="1" applyFill="1" applyBorder="1" applyAlignment="1">
      <alignment horizontal="right" vertical="center" wrapText="1"/>
    </xf>
    <xf numFmtId="3" fontId="11" fillId="2" borderId="2" xfId="2" applyNumberFormat="1" applyFont="1" applyFill="1" applyBorder="1" applyAlignment="1">
      <alignment horizontal="right" vertical="center" wrapText="1"/>
    </xf>
    <xf numFmtId="3" fontId="19" fillId="2" borderId="11" xfId="2" applyNumberFormat="1" applyFont="1" applyFill="1" applyBorder="1" applyAlignment="1">
      <alignment horizontal="center" vertical="center" wrapText="1"/>
    </xf>
    <xf numFmtId="3" fontId="11" fillId="2" borderId="0" xfId="2" applyNumberFormat="1" applyFont="1" applyFill="1" applyAlignment="1">
      <alignment horizontal="right" vertical="center" wrapText="1"/>
    </xf>
    <xf numFmtId="3" fontId="11" fillId="2" borderId="1" xfId="2" applyNumberFormat="1" applyFont="1" applyFill="1" applyBorder="1" applyAlignment="1">
      <alignment horizontal="right" vertical="center" wrapText="1"/>
    </xf>
    <xf numFmtId="3" fontId="22" fillId="0" borderId="0" xfId="0" applyNumberFormat="1" applyFont="1" applyAlignment="1">
      <alignment horizontal="right" vertical="center"/>
    </xf>
    <xf numFmtId="3" fontId="16" fillId="0" borderId="0" xfId="0" applyNumberFormat="1" applyFont="1" applyAlignment="1">
      <alignment vertical="center"/>
    </xf>
    <xf numFmtId="0" fontId="16" fillId="0" borderId="0" xfId="0" applyFont="1" applyAlignment="1">
      <alignment vertical="center"/>
    </xf>
    <xf numFmtId="0" fontId="16" fillId="0" borderId="9" xfId="0" applyFont="1" applyBorder="1" applyAlignment="1">
      <alignment horizontal="right" vertical="center"/>
    </xf>
    <xf numFmtId="1" fontId="11" fillId="0" borderId="1" xfId="0" applyNumberFormat="1" applyFont="1" applyBorder="1" applyAlignment="1">
      <alignment horizontal="center" vertical="center"/>
    </xf>
    <xf numFmtId="0" fontId="19" fillId="0" borderId="21" xfId="0" applyFont="1" applyBorder="1" applyAlignment="1">
      <alignment vertical="center" wrapText="1"/>
    </xf>
    <xf numFmtId="0" fontId="10" fillId="0" borderId="3" xfId="0" applyFont="1" applyBorder="1" applyAlignment="1">
      <alignment vertical="center" wrapText="1"/>
    </xf>
    <xf numFmtId="0" fontId="11" fillId="0" borderId="3" xfId="0" applyFont="1" applyBorder="1" applyAlignment="1">
      <alignment vertical="center"/>
    </xf>
    <xf numFmtId="0" fontId="19" fillId="0" borderId="3" xfId="0" applyFont="1" applyBorder="1" applyAlignment="1">
      <alignment vertical="center" wrapText="1"/>
    </xf>
    <xf numFmtId="0" fontId="21" fillId="0" borderId="3" xfId="0" applyFont="1" applyBorder="1" applyAlignment="1">
      <alignment vertical="center"/>
    </xf>
    <xf numFmtId="9" fontId="21" fillId="0" borderId="3" xfId="4" applyFont="1" applyBorder="1" applyAlignment="1">
      <alignment vertical="center"/>
    </xf>
    <xf numFmtId="0" fontId="21" fillId="0" borderId="4" xfId="0" applyFont="1" applyBorder="1" applyAlignment="1">
      <alignment vertical="center"/>
    </xf>
    <xf numFmtId="0" fontId="8" fillId="2" borderId="0" xfId="2" applyFont="1" applyFill="1" applyAlignment="1">
      <alignment horizontal="right" vertical="center" wrapText="1"/>
    </xf>
    <xf numFmtId="0" fontId="8" fillId="2" borderId="10" xfId="2" applyFont="1" applyFill="1" applyBorder="1" applyAlignment="1">
      <alignment horizontal="right" vertical="center" wrapText="1"/>
    </xf>
    <xf numFmtId="1" fontId="41" fillId="0" borderId="17" xfId="0" applyNumberFormat="1" applyFont="1" applyBorder="1" applyAlignment="1">
      <alignment horizontal="center" vertical="center"/>
    </xf>
    <xf numFmtId="1" fontId="41" fillId="0" borderId="16" xfId="0" applyNumberFormat="1" applyFont="1" applyBorder="1" applyAlignment="1">
      <alignment horizontal="center" vertical="center"/>
    </xf>
    <xf numFmtId="0" fontId="41" fillId="0" borderId="12" xfId="0" applyFont="1" applyBorder="1" applyAlignment="1">
      <alignment horizontal="left" vertical="center"/>
    </xf>
    <xf numFmtId="3" fontId="41" fillId="0" borderId="17" xfId="0" applyNumberFormat="1" applyFont="1" applyBorder="1" applyAlignment="1">
      <alignment horizontal="right" vertical="center"/>
    </xf>
    <xf numFmtId="3" fontId="41" fillId="0" borderId="16" xfId="0" applyNumberFormat="1" applyFont="1" applyBorder="1" applyAlignment="1">
      <alignment horizontal="right" vertical="center"/>
    </xf>
    <xf numFmtId="3" fontId="41" fillId="0" borderId="18" xfId="0" applyNumberFormat="1" applyFont="1" applyBorder="1" applyAlignment="1">
      <alignment horizontal="right" vertical="center"/>
    </xf>
    <xf numFmtId="3" fontId="41" fillId="0" borderId="13" xfId="0" applyNumberFormat="1" applyFont="1" applyBorder="1" applyAlignment="1">
      <alignment horizontal="right" vertical="center"/>
    </xf>
    <xf numFmtId="3" fontId="41" fillId="0" borderId="17" xfId="0" applyNumberFormat="1" applyFont="1" applyBorder="1" applyAlignment="1">
      <alignment vertical="center"/>
    </xf>
    <xf numFmtId="1" fontId="41" fillId="0" borderId="16" xfId="0" applyNumberFormat="1" applyFont="1" applyBorder="1" applyAlignment="1">
      <alignment vertical="center"/>
    </xf>
    <xf numFmtId="0" fontId="41" fillId="0" borderId="3" xfId="0" applyFont="1" applyBorder="1" applyAlignment="1">
      <alignment vertical="center"/>
    </xf>
    <xf numFmtId="9" fontId="41" fillId="0" borderId="10" xfId="4" applyFont="1" applyBorder="1" applyAlignment="1">
      <alignment vertical="center"/>
    </xf>
    <xf numFmtId="43" fontId="41" fillId="0" borderId="0" xfId="1" applyFont="1" applyAlignment="1">
      <alignment vertical="center"/>
    </xf>
    <xf numFmtId="0" fontId="41" fillId="0" borderId="0" xfId="0" applyFont="1" applyAlignment="1">
      <alignment vertical="center"/>
    </xf>
    <xf numFmtId="1" fontId="41" fillId="0" borderId="14" xfId="0" applyNumberFormat="1" applyFont="1" applyBorder="1" applyAlignment="1">
      <alignment horizontal="center" vertical="center"/>
    </xf>
    <xf numFmtId="1" fontId="41" fillId="0" borderId="13" xfId="0" applyNumberFormat="1" applyFont="1" applyBorder="1" applyAlignment="1">
      <alignment horizontal="center" vertical="center"/>
    </xf>
    <xf numFmtId="0" fontId="41" fillId="0" borderId="13" xfId="0" applyFont="1" applyBorder="1" applyAlignment="1">
      <alignment horizontal="left" vertical="center"/>
    </xf>
    <xf numFmtId="3" fontId="41" fillId="0" borderId="14" xfId="0" applyNumberFormat="1" applyFont="1" applyBorder="1" applyAlignment="1">
      <alignment horizontal="right" vertical="center"/>
    </xf>
    <xf numFmtId="3" fontId="41" fillId="0" borderId="15" xfId="0" applyNumberFormat="1" applyFont="1" applyBorder="1" applyAlignment="1">
      <alignment horizontal="right" vertical="center"/>
    </xf>
    <xf numFmtId="3" fontId="41" fillId="0" borderId="14" xfId="0" applyNumberFormat="1" applyFont="1" applyBorder="1" applyAlignment="1">
      <alignment vertical="center"/>
    </xf>
    <xf numFmtId="1" fontId="41" fillId="0" borderId="13" xfId="0" applyNumberFormat="1" applyFont="1" applyBorder="1" applyAlignment="1">
      <alignment vertical="center"/>
    </xf>
    <xf numFmtId="9" fontId="41" fillId="0" borderId="3" xfId="4" applyFont="1" applyBorder="1" applyAlignment="1">
      <alignment vertical="center"/>
    </xf>
    <xf numFmtId="9" fontId="41" fillId="0" borderId="0" xfId="4" applyFont="1" applyAlignment="1">
      <alignment horizontal="right" vertical="center"/>
    </xf>
    <xf numFmtId="43" fontId="41" fillId="0" borderId="3" xfId="1" applyFont="1" applyBorder="1" applyAlignment="1">
      <alignment vertical="center"/>
    </xf>
    <xf numFmtId="1" fontId="41" fillId="0" borderId="33" xfId="0" applyNumberFormat="1" applyFont="1" applyBorder="1" applyAlignment="1">
      <alignment horizontal="center" vertical="center"/>
    </xf>
    <xf numFmtId="1" fontId="41" fillId="0" borderId="34" xfId="0" applyNumberFormat="1" applyFont="1" applyBorder="1" applyAlignment="1">
      <alignment horizontal="center" vertical="center"/>
    </xf>
    <xf numFmtId="0" fontId="41" fillId="0" borderId="35" xfId="0" applyFont="1" applyBorder="1" applyAlignment="1">
      <alignment horizontal="left" vertical="center"/>
    </xf>
    <xf numFmtId="3" fontId="41" fillId="0" borderId="3" xfId="0" applyNumberFormat="1" applyFont="1" applyBorder="1" applyAlignment="1">
      <alignment horizontal="right" vertical="center"/>
    </xf>
    <xf numFmtId="3" fontId="41" fillId="0" borderId="0" xfId="0" applyNumberFormat="1" applyFont="1" applyAlignment="1">
      <alignment horizontal="right" vertical="center"/>
    </xf>
    <xf numFmtId="3" fontId="41" fillId="0" borderId="10" xfId="0" applyNumberFormat="1" applyFont="1" applyBorder="1" applyAlignment="1">
      <alignment horizontal="right" vertical="center"/>
    </xf>
    <xf numFmtId="3" fontId="41" fillId="0" borderId="3" xfId="0" applyNumberFormat="1" applyFont="1" applyBorder="1" applyAlignment="1">
      <alignment vertical="center"/>
    </xf>
    <xf numFmtId="1" fontId="41" fillId="0" borderId="34" xfId="0" applyNumberFormat="1" applyFont="1" applyBorder="1" applyAlignment="1">
      <alignment vertical="center"/>
    </xf>
    <xf numFmtId="1" fontId="41" fillId="0" borderId="0" xfId="0" applyNumberFormat="1" applyFont="1" applyAlignment="1">
      <alignment horizontal="center" vertical="center"/>
    </xf>
    <xf numFmtId="9" fontId="41" fillId="0" borderId="23" xfId="4" applyFont="1" applyBorder="1" applyAlignment="1">
      <alignment vertical="center"/>
    </xf>
    <xf numFmtId="9" fontId="41" fillId="0" borderId="2" xfId="4" applyFont="1" applyBorder="1" applyAlignment="1">
      <alignment vertical="center"/>
    </xf>
    <xf numFmtId="0" fontId="11" fillId="0" borderId="0" xfId="0" applyFont="1" applyAlignment="1">
      <alignment horizontal="left" vertical="center" wrapText="1"/>
    </xf>
    <xf numFmtId="0" fontId="42" fillId="0" borderId="0" xfId="0" applyFont="1" applyAlignment="1">
      <alignment horizontal="left" vertical="center"/>
    </xf>
    <xf numFmtId="0" fontId="43" fillId="0" borderId="0" xfId="0" applyFont="1"/>
    <xf numFmtId="0" fontId="44" fillId="0" borderId="0" xfId="0" applyFont="1"/>
    <xf numFmtId="0" fontId="45" fillId="0" borderId="0" xfId="0" applyFont="1" applyAlignment="1">
      <alignment horizontal="left" vertical="center"/>
    </xf>
    <xf numFmtId="0" fontId="16" fillId="0" borderId="41" xfId="0" applyFont="1" applyBorder="1" applyAlignment="1">
      <alignment horizontal="right" vertical="center"/>
    </xf>
    <xf numFmtId="3" fontId="15" fillId="0" borderId="42" xfId="0" applyNumberFormat="1" applyFont="1" applyBorder="1" applyAlignment="1">
      <alignment horizontal="right" vertical="center"/>
    </xf>
    <xf numFmtId="3" fontId="15" fillId="0" borderId="43" xfId="0" applyNumberFormat="1" applyFont="1" applyBorder="1" applyAlignment="1">
      <alignment horizontal="right" vertical="center"/>
    </xf>
    <xf numFmtId="3" fontId="16" fillId="0" borderId="41" xfId="0" applyNumberFormat="1" applyFont="1" applyBorder="1" applyAlignment="1">
      <alignment horizontal="right" vertical="center"/>
    </xf>
    <xf numFmtId="3" fontId="15" fillId="0" borderId="43" xfId="0" applyNumberFormat="1" applyFont="1" applyBorder="1" applyAlignment="1">
      <alignment vertical="center"/>
    </xf>
    <xf numFmtId="0" fontId="16" fillId="0" borderId="45" xfId="0" applyFont="1" applyBorder="1" applyAlignment="1">
      <alignment horizontal="right" vertical="center"/>
    </xf>
    <xf numFmtId="3" fontId="15" fillId="0" borderId="46" xfId="0" applyNumberFormat="1" applyFont="1" applyBorder="1" applyAlignment="1">
      <alignment horizontal="right" vertical="center"/>
    </xf>
    <xf numFmtId="3" fontId="15" fillId="0" borderId="47" xfId="0" applyNumberFormat="1" applyFont="1" applyBorder="1" applyAlignment="1">
      <alignment horizontal="right" vertical="center"/>
    </xf>
    <xf numFmtId="3" fontId="16" fillId="0" borderId="45" xfId="0" applyNumberFormat="1" applyFont="1" applyBorder="1" applyAlignment="1">
      <alignment horizontal="right" vertical="center"/>
    </xf>
    <xf numFmtId="0" fontId="8" fillId="2" borderId="3" xfId="2" applyFont="1" applyFill="1" applyBorder="1" applyAlignment="1">
      <alignment horizontal="right" vertical="center" wrapText="1"/>
    </xf>
    <xf numFmtId="3" fontId="19" fillId="35" borderId="11" xfId="2" applyNumberFormat="1" applyFont="1" applyFill="1" applyBorder="1" applyAlignment="1">
      <alignment horizontal="center" vertical="center" wrapText="1"/>
    </xf>
    <xf numFmtId="3" fontId="11" fillId="35" borderId="0" xfId="2" applyNumberFormat="1" applyFont="1" applyFill="1" applyAlignment="1">
      <alignment horizontal="right" vertical="center" wrapText="1"/>
    </xf>
    <xf numFmtId="3" fontId="11" fillId="35" borderId="1" xfId="2" applyNumberFormat="1" applyFont="1" applyFill="1" applyBorder="1" applyAlignment="1">
      <alignment horizontal="right" vertical="center" wrapText="1"/>
    </xf>
    <xf numFmtId="0" fontId="16" fillId="35" borderId="38" xfId="0" applyFont="1" applyFill="1" applyBorder="1" applyAlignment="1">
      <alignment horizontal="left" vertical="center" wrapText="1"/>
    </xf>
    <xf numFmtId="0" fontId="16" fillId="35" borderId="40" xfId="0" applyFont="1" applyFill="1" applyBorder="1" applyAlignment="1">
      <alignment horizontal="left" vertical="center" wrapText="1"/>
    </xf>
    <xf numFmtId="0" fontId="16" fillId="35" borderId="39" xfId="0" applyFont="1" applyFill="1" applyBorder="1" applyAlignment="1">
      <alignment horizontal="left" vertical="center" wrapText="1"/>
    </xf>
    <xf numFmtId="0" fontId="16" fillId="35" borderId="44" xfId="0" applyFont="1" applyFill="1" applyBorder="1" applyAlignment="1">
      <alignment horizontal="left" vertical="center" wrapText="1"/>
    </xf>
    <xf numFmtId="0" fontId="21" fillId="0" borderId="21" xfId="0" applyFont="1" applyBorder="1" applyAlignment="1">
      <alignment vertical="center"/>
    </xf>
    <xf numFmtId="3" fontId="11" fillId="0" borderId="18" xfId="0" quotePrefix="1" applyNumberFormat="1" applyFont="1" applyBorder="1" applyAlignment="1">
      <alignment horizontal="right" vertical="center"/>
    </xf>
    <xf numFmtId="1" fontId="11" fillId="0" borderId="16" xfId="0" applyNumberFormat="1" applyFont="1" applyBorder="1" applyAlignment="1">
      <alignment horizontal="right" vertical="center"/>
    </xf>
    <xf numFmtId="1" fontId="11" fillId="0" borderId="13" xfId="0" applyNumberFormat="1" applyFont="1" applyBorder="1" applyAlignment="1">
      <alignment horizontal="right" vertical="center"/>
    </xf>
    <xf numFmtId="1" fontId="11" fillId="0" borderId="20" xfId="0" applyNumberFormat="1" applyFont="1" applyBorder="1" applyAlignment="1">
      <alignment horizontal="right" vertical="center"/>
    </xf>
    <xf numFmtId="164" fontId="16" fillId="0" borderId="8" xfId="0" applyNumberFormat="1" applyFont="1" applyBorder="1" applyAlignment="1">
      <alignment horizontal="left" vertical="center"/>
    </xf>
    <xf numFmtId="3" fontId="15" fillId="0" borderId="42" xfId="0" applyNumberFormat="1" applyFont="1" applyBorder="1" applyAlignment="1">
      <alignment vertical="center"/>
    </xf>
    <xf numFmtId="3" fontId="15" fillId="0" borderId="6" xfId="0" applyNumberFormat="1" applyFont="1" applyBorder="1" applyAlignment="1">
      <alignment vertical="center"/>
    </xf>
    <xf numFmtId="1" fontId="63" fillId="0" borderId="17" xfId="0" applyNumberFormat="1" applyFont="1" applyBorder="1" applyAlignment="1">
      <alignment horizontal="center" vertical="center"/>
    </xf>
    <xf numFmtId="1" fontId="63" fillId="0" borderId="16" xfId="0" applyNumberFormat="1" applyFont="1" applyBorder="1" applyAlignment="1">
      <alignment horizontal="center" vertical="center"/>
    </xf>
    <xf numFmtId="0" fontId="63" fillId="0" borderId="12" xfId="0" applyFont="1" applyBorder="1" applyAlignment="1">
      <alignment horizontal="left" vertical="center"/>
    </xf>
    <xf numFmtId="3" fontId="63" fillId="0" borderId="17" xfId="0" applyNumberFormat="1" applyFont="1" applyBorder="1" applyAlignment="1">
      <alignment horizontal="right" vertical="center"/>
    </xf>
    <xf numFmtId="3" fontId="63" fillId="0" borderId="16" xfId="0" applyNumberFormat="1" applyFont="1" applyBorder="1" applyAlignment="1">
      <alignment horizontal="right" vertical="center"/>
    </xf>
    <xf numFmtId="3" fontId="63" fillId="0" borderId="18" xfId="0" applyNumberFormat="1" applyFont="1" applyBorder="1" applyAlignment="1">
      <alignment horizontal="right" vertical="center"/>
    </xf>
    <xf numFmtId="3" fontId="63" fillId="0" borderId="17" xfId="0" applyNumberFormat="1" applyFont="1" applyBorder="1" applyAlignment="1">
      <alignment vertical="center"/>
    </xf>
    <xf numFmtId="1" fontId="63" fillId="0" borderId="16" xfId="0" applyNumberFormat="1" applyFont="1" applyBorder="1" applyAlignment="1">
      <alignment vertical="center"/>
    </xf>
    <xf numFmtId="0" fontId="63" fillId="0" borderId="3" xfId="0" applyFont="1" applyBorder="1" applyAlignment="1">
      <alignment vertical="center"/>
    </xf>
    <xf numFmtId="9" fontId="63" fillId="0" borderId="10" xfId="4" applyFont="1" applyBorder="1" applyAlignment="1">
      <alignment vertical="center"/>
    </xf>
    <xf numFmtId="43" fontId="63" fillId="0" borderId="0" xfId="1" applyFont="1" applyAlignment="1">
      <alignment vertical="center"/>
    </xf>
    <xf numFmtId="0" fontId="63" fillId="0" borderId="0" xfId="0" applyFont="1" applyAlignment="1">
      <alignment vertical="center"/>
    </xf>
    <xf numFmtId="1" fontId="63" fillId="0" borderId="14" xfId="0" applyNumberFormat="1" applyFont="1" applyBorder="1" applyAlignment="1">
      <alignment horizontal="center" vertical="center"/>
    </xf>
    <xf numFmtId="1" fontId="63" fillId="0" borderId="13" xfId="0" applyNumberFormat="1" applyFont="1" applyBorder="1" applyAlignment="1">
      <alignment horizontal="center" vertical="center"/>
    </xf>
    <xf numFmtId="0" fontId="63" fillId="0" borderId="13" xfId="0" applyFont="1" applyBorder="1" applyAlignment="1">
      <alignment horizontal="left" vertical="center"/>
    </xf>
    <xf numFmtId="3" fontId="63" fillId="0" borderId="14" xfId="0" applyNumberFormat="1" applyFont="1" applyBorder="1" applyAlignment="1">
      <alignment horizontal="right" vertical="center"/>
    </xf>
    <xf numFmtId="3" fontId="63" fillId="0" borderId="13" xfId="0" applyNumberFormat="1" applyFont="1" applyBorder="1" applyAlignment="1">
      <alignment horizontal="right" vertical="center"/>
    </xf>
    <xf numFmtId="3" fontId="63" fillId="0" borderId="15" xfId="0" applyNumberFormat="1" applyFont="1" applyBorder="1" applyAlignment="1">
      <alignment horizontal="right" vertical="center"/>
    </xf>
    <xf numFmtId="3" fontId="63" fillId="0" borderId="0" xfId="0" applyNumberFormat="1" applyFont="1" applyAlignment="1">
      <alignment horizontal="right" vertical="center"/>
    </xf>
    <xf numFmtId="3" fontId="63" fillId="0" borderId="14" xfId="0" applyNumberFormat="1" applyFont="1" applyBorder="1" applyAlignment="1">
      <alignment vertical="center"/>
    </xf>
    <xf numFmtId="1" fontId="63" fillId="0" borderId="13" xfId="0" applyNumberFormat="1" applyFont="1" applyBorder="1" applyAlignment="1">
      <alignment vertical="center"/>
    </xf>
    <xf numFmtId="1" fontId="63" fillId="0" borderId="19" xfId="0" applyNumberFormat="1" applyFont="1" applyBorder="1" applyAlignment="1">
      <alignment horizontal="center" vertical="center"/>
    </xf>
    <xf numFmtId="1" fontId="63" fillId="0" borderId="20" xfId="0" applyNumberFormat="1" applyFont="1" applyBorder="1" applyAlignment="1">
      <alignment horizontal="center" vertical="center"/>
    </xf>
    <xf numFmtId="0" fontId="63" fillId="0" borderId="22" xfId="0" applyFont="1" applyBorder="1" applyAlignment="1">
      <alignment horizontal="left" vertical="center"/>
    </xf>
    <xf numFmtId="3" fontId="63" fillId="0" borderId="4" xfId="0" applyNumberFormat="1" applyFont="1" applyBorder="1" applyAlignment="1">
      <alignment horizontal="right" vertical="center"/>
    </xf>
    <xf numFmtId="3" fontId="63" fillId="0" borderId="1" xfId="0" applyNumberFormat="1" applyFont="1" applyBorder="1" applyAlignment="1">
      <alignment horizontal="right" vertical="center"/>
    </xf>
    <xf numFmtId="3" fontId="63" fillId="0" borderId="2" xfId="0" applyNumberFormat="1" applyFont="1" applyBorder="1" applyAlignment="1">
      <alignment horizontal="right" vertical="center"/>
    </xf>
    <xf numFmtId="3" fontId="63" fillId="0" borderId="4" xfId="0" applyNumberFormat="1" applyFont="1" applyBorder="1" applyAlignment="1">
      <alignment vertical="center"/>
    </xf>
    <xf numFmtId="1" fontId="63" fillId="0" borderId="20" xfId="0" applyNumberFormat="1" applyFont="1" applyBorder="1" applyAlignment="1">
      <alignment vertical="center"/>
    </xf>
    <xf numFmtId="1" fontId="63" fillId="0" borderId="1" xfId="0" applyNumberFormat="1" applyFont="1" applyBorder="1" applyAlignment="1">
      <alignment horizontal="center" vertical="center"/>
    </xf>
    <xf numFmtId="0" fontId="64" fillId="0" borderId="3" xfId="0" applyFont="1" applyBorder="1" applyAlignment="1">
      <alignment vertical="center"/>
    </xf>
    <xf numFmtId="0" fontId="63" fillId="0" borderId="4" xfId="0" applyFont="1" applyBorder="1" applyAlignment="1">
      <alignment vertical="center"/>
    </xf>
    <xf numFmtId="9" fontId="63" fillId="0" borderId="1" xfId="4" applyFont="1" applyBorder="1" applyAlignment="1">
      <alignment horizontal="right" vertical="center"/>
    </xf>
    <xf numFmtId="1" fontId="63" fillId="0" borderId="36" xfId="0" applyNumberFormat="1" applyFont="1" applyBorder="1" applyAlignment="1">
      <alignment horizontal="center" vertical="center"/>
    </xf>
    <xf numFmtId="1" fontId="63" fillId="0" borderId="12" xfId="0" applyNumberFormat="1" applyFont="1" applyBorder="1" applyAlignment="1">
      <alignment horizontal="center" vertical="center"/>
    </xf>
    <xf numFmtId="3" fontId="63" fillId="0" borderId="12" xfId="0" applyNumberFormat="1" applyFont="1" applyBorder="1" applyAlignment="1">
      <alignment horizontal="right" vertical="center"/>
    </xf>
    <xf numFmtId="3" fontId="63" fillId="0" borderId="37" xfId="0" applyNumberFormat="1" applyFont="1" applyBorder="1" applyAlignment="1">
      <alignment horizontal="right" vertical="center"/>
    </xf>
    <xf numFmtId="3" fontId="63" fillId="0" borderId="36" xfId="0" applyNumberFormat="1" applyFont="1" applyBorder="1" applyAlignment="1">
      <alignment horizontal="right" vertical="center"/>
    </xf>
    <xf numFmtId="3" fontId="63" fillId="0" borderId="36" xfId="0" applyNumberFormat="1" applyFont="1" applyBorder="1" applyAlignment="1">
      <alignment vertical="center"/>
    </xf>
    <xf numFmtId="1" fontId="63" fillId="0" borderId="12" xfId="0" applyNumberFormat="1" applyFont="1" applyBorder="1" applyAlignment="1">
      <alignment vertical="center"/>
    </xf>
    <xf numFmtId="9" fontId="63" fillId="0" borderId="21" xfId="4" applyFont="1" applyBorder="1" applyAlignment="1">
      <alignment vertical="center"/>
    </xf>
    <xf numFmtId="9" fontId="63" fillId="0" borderId="23" xfId="4" applyFont="1" applyBorder="1" applyAlignment="1">
      <alignment vertical="center"/>
    </xf>
    <xf numFmtId="43" fontId="63" fillId="0" borderId="3" xfId="1" applyFont="1" applyBorder="1" applyAlignment="1">
      <alignment vertical="center"/>
    </xf>
    <xf numFmtId="9" fontId="63" fillId="0" borderId="3" xfId="4" applyFont="1" applyBorder="1" applyAlignment="1">
      <alignment vertical="center"/>
    </xf>
    <xf numFmtId="0" fontId="63" fillId="0" borderId="20" xfId="0" applyFont="1" applyBorder="1" applyAlignment="1">
      <alignment horizontal="left" vertical="center"/>
    </xf>
    <xf numFmtId="3" fontId="63" fillId="0" borderId="20" xfId="0" applyNumberFormat="1" applyFont="1" applyBorder="1" applyAlignment="1">
      <alignment horizontal="right" vertical="center"/>
    </xf>
    <xf numFmtId="3" fontId="63" fillId="0" borderId="22" xfId="0" applyNumberFormat="1" applyFont="1" applyBorder="1" applyAlignment="1">
      <alignment horizontal="right" vertical="center"/>
    </xf>
    <xf numFmtId="3" fontId="63" fillId="0" borderId="19" xfId="0" applyNumberFormat="1" applyFont="1" applyBorder="1" applyAlignment="1">
      <alignment horizontal="right" vertical="center"/>
    </xf>
    <xf numFmtId="3" fontId="63" fillId="0" borderId="19" xfId="0" applyNumberFormat="1" applyFont="1" applyBorder="1" applyAlignment="1">
      <alignment vertical="center"/>
    </xf>
    <xf numFmtId="9" fontId="63" fillId="0" borderId="4" xfId="4" applyFont="1" applyBorder="1" applyAlignment="1">
      <alignment vertical="center"/>
    </xf>
    <xf numFmtId="9" fontId="63" fillId="0" borderId="2" xfId="4" applyFont="1" applyBorder="1" applyAlignment="1">
      <alignment vertical="center"/>
    </xf>
    <xf numFmtId="0" fontId="63" fillId="0" borderId="16" xfId="0" applyFont="1" applyBorder="1" applyAlignment="1">
      <alignment horizontal="left" vertical="center"/>
    </xf>
    <xf numFmtId="3" fontId="63" fillId="0" borderId="18" xfId="0" quotePrefix="1" applyNumberFormat="1" applyFont="1" applyBorder="1" applyAlignment="1">
      <alignment horizontal="right" vertical="center"/>
    </xf>
    <xf numFmtId="1" fontId="63" fillId="0" borderId="16" xfId="0" applyNumberFormat="1" applyFont="1" applyBorder="1" applyAlignment="1">
      <alignment horizontal="right" vertical="center"/>
    </xf>
    <xf numFmtId="0" fontId="63" fillId="0" borderId="21" xfId="0" applyFont="1" applyBorder="1" applyAlignment="1">
      <alignment vertical="center"/>
    </xf>
    <xf numFmtId="1" fontId="63" fillId="0" borderId="13" xfId="0" applyNumberFormat="1" applyFont="1" applyBorder="1" applyAlignment="1">
      <alignment horizontal="right" vertical="center"/>
    </xf>
    <xf numFmtId="3" fontId="63" fillId="0" borderId="0" xfId="0" applyNumberFormat="1" applyFont="1" applyAlignment="1">
      <alignment vertical="center"/>
    </xf>
    <xf numFmtId="1" fontId="63" fillId="0" borderId="20" xfId="0" applyNumberFormat="1" applyFont="1" applyBorder="1" applyAlignment="1">
      <alignment horizontal="right" vertical="center"/>
    </xf>
    <xf numFmtId="1" fontId="63" fillId="0" borderId="22" xfId="0" applyNumberFormat="1" applyFont="1" applyBorder="1" applyAlignment="1">
      <alignment horizontal="center" vertical="center"/>
    </xf>
    <xf numFmtId="164" fontId="16" fillId="0" borderId="48" xfId="0" applyNumberFormat="1" applyFont="1" applyBorder="1" applyAlignment="1">
      <alignment horizontal="left" vertical="center"/>
    </xf>
    <xf numFmtId="0" fontId="11" fillId="0" borderId="0" xfId="0" applyFont="1" applyAlignment="1">
      <alignment horizontal="left" vertical="center" wrapText="1"/>
    </xf>
    <xf numFmtId="0" fontId="13" fillId="0" borderId="0" xfId="0" applyFont="1" applyAlignment="1">
      <alignment horizontal="left" vertical="center"/>
    </xf>
    <xf numFmtId="0" fontId="15" fillId="0" borderId="0" xfId="0" applyFont="1" applyAlignment="1">
      <alignment horizontal="left" vertical="center" wrapText="1"/>
    </xf>
    <xf numFmtId="0" fontId="10" fillId="2" borderId="0" xfId="0" applyFont="1" applyFill="1" applyAlignment="1">
      <alignment horizontal="left" vertical="center"/>
    </xf>
    <xf numFmtId="1" fontId="10" fillId="2" borderId="4" xfId="2" applyNumberFormat="1" applyFont="1" applyFill="1" applyBorder="1" applyAlignment="1">
      <alignment horizontal="center" vertical="center" wrapText="1"/>
    </xf>
    <xf numFmtId="1" fontId="10" fillId="2" borderId="1" xfId="2" applyNumberFormat="1" applyFont="1" applyFill="1" applyBorder="1" applyAlignment="1">
      <alignment horizontal="center" vertical="center" wrapText="1"/>
    </xf>
    <xf numFmtId="0" fontId="19" fillId="2" borderId="21" xfId="2" applyFont="1" applyFill="1" applyBorder="1" applyAlignment="1">
      <alignment horizontal="center" vertical="center" wrapText="1"/>
    </xf>
    <xf numFmtId="0" fontId="19" fillId="2" borderId="11" xfId="2" applyFont="1" applyFill="1" applyBorder="1" applyAlignment="1">
      <alignment horizontal="center" vertical="center" wrapText="1"/>
    </xf>
    <xf numFmtId="0" fontId="19" fillId="2" borderId="23" xfId="2" applyFont="1" applyFill="1" applyBorder="1" applyAlignment="1">
      <alignment horizontal="center" vertical="center" wrapText="1"/>
    </xf>
    <xf numFmtId="3" fontId="46" fillId="35" borderId="23" xfId="2" applyNumberFormat="1" applyFont="1" applyFill="1" applyBorder="1" applyAlignment="1">
      <alignment horizontal="center" vertical="center" wrapText="1"/>
    </xf>
    <xf numFmtId="3" fontId="46" fillId="35" borderId="10" xfId="2" applyNumberFormat="1" applyFont="1" applyFill="1" applyBorder="1" applyAlignment="1">
      <alignment horizontal="center" vertical="center" wrapText="1"/>
    </xf>
    <xf numFmtId="3" fontId="46" fillId="35" borderId="2" xfId="2" applyNumberFormat="1" applyFont="1" applyFill="1" applyBorder="1" applyAlignment="1">
      <alignment horizontal="center" vertical="center" wrapText="1"/>
    </xf>
    <xf numFmtId="3" fontId="19" fillId="2" borderId="21" xfId="2" applyNumberFormat="1" applyFont="1" applyFill="1" applyBorder="1" applyAlignment="1">
      <alignment horizontal="center" vertical="center" wrapText="1"/>
    </xf>
    <xf numFmtId="3" fontId="19" fillId="2" borderId="23" xfId="2" applyNumberFormat="1" applyFont="1" applyFill="1" applyBorder="1" applyAlignment="1">
      <alignment horizontal="center" vertical="center" wrapText="1"/>
    </xf>
  </cellXfs>
  <cellStyles count="1752">
    <cellStyle name="20 % - Akzent1" xfId="262" builtinId="30" customBuiltin="1"/>
    <cellStyle name="20 % - Akzent1 10" xfId="420" xr:uid="{00000000-0005-0000-0000-000001000000}"/>
    <cellStyle name="20 % - Akzent1 10 2" xfId="1221" xr:uid="{F88246E4-BA99-43BE-96E6-9C85A27C7965}"/>
    <cellStyle name="20 % - Akzent1 10 3" xfId="1571" xr:uid="{59188B80-DFEF-4A2D-9B2C-37265449BEB7}"/>
    <cellStyle name="20 % - Akzent1 11" xfId="434" xr:uid="{00000000-0005-0000-0000-000002000000}"/>
    <cellStyle name="20 % - Akzent1 11 2" xfId="1233" xr:uid="{3094E714-D02F-42E6-81FB-7DDFED0B709F}"/>
    <cellStyle name="20 % - Akzent1 11 3" xfId="1585" xr:uid="{60469FAD-54C2-4134-8E78-F5640F6D911F}"/>
    <cellStyle name="20 % - Akzent1 12" xfId="448" xr:uid="{00000000-0005-0000-0000-000003000000}"/>
    <cellStyle name="20 % - Akzent1 12 2" xfId="1597" xr:uid="{5737B926-33F9-4426-9DD6-5C69A645910E}"/>
    <cellStyle name="20 % - Akzent1 13" xfId="462" xr:uid="{00000000-0005-0000-0000-000004000000}"/>
    <cellStyle name="20 % - Akzent1 13 2" xfId="1609" xr:uid="{97A4BBF0-AC21-4EDD-9102-B48B2D98FB24}"/>
    <cellStyle name="20 % - Akzent1 14" xfId="476" xr:uid="{00000000-0005-0000-0000-000005000000}"/>
    <cellStyle name="20 % - Akzent1 15" xfId="490" xr:uid="{00000000-0005-0000-0000-000006000000}"/>
    <cellStyle name="20 % - Akzent1 16" xfId="304" xr:uid="{00000000-0005-0000-0000-000007000000}"/>
    <cellStyle name="20 % - Akzent1 17" xfId="1245" xr:uid="{A34A78FD-065E-403C-B00D-0D6475D264F2}"/>
    <cellStyle name="20 % - Akzent1 18" xfId="1626" xr:uid="{8A0BFDD0-99D3-4633-B808-253259B48F6A}"/>
    <cellStyle name="20 % - Akzent1 19" xfId="1649" xr:uid="{8189F398-3C8B-4267-9AAF-1DCA1348E7C2}"/>
    <cellStyle name="20 % - Akzent1 2" xfId="53" xr:uid="{00000000-0005-0000-0000-000000000000}"/>
    <cellStyle name="20 % - Akzent1 2 2" xfId="109" xr:uid="{00000000-0005-0000-0000-000001000000}"/>
    <cellStyle name="20 % - Akzent1 2 2 2" xfId="508" xr:uid="{37E744EB-B25F-4DC1-B01C-2DE70A4A1FD2}"/>
    <cellStyle name="20 % - Akzent1 2 2 3" xfId="664" xr:uid="{85630DF2-6D0C-4D09-B60A-B086FA330952}"/>
    <cellStyle name="20 % - Akzent1 2 2 4" xfId="970" xr:uid="{05BE68B9-AAEA-494F-8B59-82CEEACD55F3}"/>
    <cellStyle name="20 % - Akzent1 2 2 5" xfId="1317" xr:uid="{FB9E78BE-4AB1-480E-8773-DDA7A71CCF79}"/>
    <cellStyle name="20 % - Akzent1 2 3" xfId="165" xr:uid="{00000000-0005-0000-0000-000002000000}"/>
    <cellStyle name="20 % - Akzent1 2 3 2" xfId="552" xr:uid="{4CA8BEAD-E66B-41A5-A5AF-1BE97AD0C659}"/>
    <cellStyle name="20 % - Akzent1 2 3 3" xfId="720" xr:uid="{32F898DE-F5C4-4ECA-BD1F-92E5DB842AD8}"/>
    <cellStyle name="20 % - Akzent1 2 3 4" xfId="1026" xr:uid="{A0A6C3EA-37EC-4719-82CA-E8911FC03592}"/>
    <cellStyle name="20 % - Akzent1 2 3 5" xfId="1373" xr:uid="{7B832708-9316-4588-A1CC-BB3FDE3FE18F}"/>
    <cellStyle name="20 % - Akzent1 2 4" xfId="320" xr:uid="{00000000-0005-0000-0000-00000B000000}"/>
    <cellStyle name="20 % - Akzent1 2 4 2" xfId="804" xr:uid="{6FBAD4A1-FBC0-44B8-9F0E-DDC615D06256}"/>
    <cellStyle name="20 % - Akzent1 2 4 3" xfId="1112" xr:uid="{3AF1246E-C109-4A57-969E-69A8B3D3B4C2}"/>
    <cellStyle name="20 % - Akzent1 2 4 4" xfId="1459" xr:uid="{5F1B3615-523A-4187-BB02-6C92740C2180}"/>
    <cellStyle name="20 % - Akzent1 2 5" xfId="608" xr:uid="{84EF460D-5C18-47FC-ACFB-B802588ABFB8}"/>
    <cellStyle name="20 % - Akzent1 2 6" xfId="914" xr:uid="{79CBB8D8-36C7-4758-88FD-83507E1575C2}"/>
    <cellStyle name="20 % - Akzent1 2 7" xfId="1261" xr:uid="{639966DE-FC41-4ECD-84B1-DAE7BC982341}"/>
    <cellStyle name="20 % - Akzent1 20" xfId="1676" xr:uid="{FFC99FA3-D3A7-4113-9BF0-A60EBE6C2CEE}"/>
    <cellStyle name="20 % - Akzent1 21" xfId="1714" xr:uid="{CE7334B7-9B54-4D54-9076-AA3396826F1F}"/>
    <cellStyle name="20 % - Akzent1 3" xfId="67" xr:uid="{00000000-0005-0000-0000-000003000000}"/>
    <cellStyle name="20 % - Akzent1 3 2" xfId="123" xr:uid="{00000000-0005-0000-0000-000004000000}"/>
    <cellStyle name="20 % - Akzent1 3 2 2" xfId="522" xr:uid="{BAD9DA8D-AAC3-4D1A-BB50-955090BE9903}"/>
    <cellStyle name="20 % - Akzent1 3 2 3" xfId="678" xr:uid="{69A4E6A4-2036-423D-8239-371F7AA51A34}"/>
    <cellStyle name="20 % - Akzent1 3 2 4" xfId="984" xr:uid="{4473D934-5A62-4904-8ED0-68002025616C}"/>
    <cellStyle name="20 % - Akzent1 3 2 5" xfId="1331" xr:uid="{229D9CD4-10DE-4E82-B6B4-B38BAB0A14E2}"/>
    <cellStyle name="20 % - Akzent1 3 3" xfId="179" xr:uid="{00000000-0005-0000-0000-000005000000}"/>
    <cellStyle name="20 % - Akzent1 3 3 2" xfId="566" xr:uid="{42DC9BBE-581D-4B88-B1B5-88142CE9010D}"/>
    <cellStyle name="20 % - Akzent1 3 3 3" xfId="734" xr:uid="{9843F57B-D902-47A0-B680-5A7955B5EE32}"/>
    <cellStyle name="20 % - Akzent1 3 3 4" xfId="1040" xr:uid="{B7C5563C-C761-4B46-8B53-D0D23B34FAF6}"/>
    <cellStyle name="20 % - Akzent1 3 3 5" xfId="1387" xr:uid="{CFE1EB7D-9231-4F64-8712-ECF4E889C7CC}"/>
    <cellStyle name="20 % - Akzent1 3 4" xfId="334" xr:uid="{00000000-0005-0000-0000-00000F000000}"/>
    <cellStyle name="20 % - Akzent1 3 4 2" xfId="818" xr:uid="{56E24652-BE1C-4163-9FA8-540D94F5BFD6}"/>
    <cellStyle name="20 % - Akzent1 3 4 3" xfId="1126" xr:uid="{C8469B71-4AAB-41A2-9654-DFA747E91D14}"/>
    <cellStyle name="20 % - Akzent1 3 4 4" xfId="1473" xr:uid="{65C5B256-BE35-4488-9F35-1708780C98E8}"/>
    <cellStyle name="20 % - Akzent1 3 5" xfId="622" xr:uid="{651C7D70-E636-4C36-8452-FFA236278A7A}"/>
    <cellStyle name="20 % - Akzent1 3 6" xfId="928" xr:uid="{887C91B4-FA88-47B4-AA1E-2EB8BEC398E8}"/>
    <cellStyle name="20 % - Akzent1 3 7" xfId="1275" xr:uid="{4BCF9D1A-4406-487E-95BF-CAAE954B7AF2}"/>
    <cellStyle name="20 % - Akzent1 4" xfId="81" xr:uid="{00000000-0005-0000-0000-000006000000}"/>
    <cellStyle name="20 % - Akzent1 4 2" xfId="137" xr:uid="{00000000-0005-0000-0000-000007000000}"/>
    <cellStyle name="20 % - Akzent1 4 2 2" xfId="536" xr:uid="{B863D5C9-8353-4EFB-9EC3-244F034AE37D}"/>
    <cellStyle name="20 % - Akzent1 4 2 3" xfId="692" xr:uid="{5AE5D710-AAE8-4BA6-B4A2-66D51255D735}"/>
    <cellStyle name="20 % - Akzent1 4 2 4" xfId="998" xr:uid="{1D938A18-74E9-4571-8EC0-C66BA819A967}"/>
    <cellStyle name="20 % - Akzent1 4 2 5" xfId="1345" xr:uid="{B5500EFD-5C92-4EF5-8A30-0E6C9BD6D764}"/>
    <cellStyle name="20 % - Akzent1 4 3" xfId="193" xr:uid="{00000000-0005-0000-0000-000008000000}"/>
    <cellStyle name="20 % - Akzent1 4 3 2" xfId="580" xr:uid="{F238B73B-3376-446C-BFCA-A397C6A0E070}"/>
    <cellStyle name="20 % - Akzent1 4 3 3" xfId="748" xr:uid="{B6BE872A-D45C-43CB-A1ED-FDD6BCDE6880}"/>
    <cellStyle name="20 % - Akzent1 4 3 4" xfId="1054" xr:uid="{6931455E-C12D-46F7-9E27-F83844CD1DB6}"/>
    <cellStyle name="20 % - Akzent1 4 3 5" xfId="1401" xr:uid="{055DF40E-3BBF-4B0E-8641-79A48FF63417}"/>
    <cellStyle name="20 % - Akzent1 4 4" xfId="347" xr:uid="{00000000-0005-0000-0000-000013000000}"/>
    <cellStyle name="20 % - Akzent1 4 4 2" xfId="832" xr:uid="{E488130E-3E14-406C-989F-C392C1DE8322}"/>
    <cellStyle name="20 % - Akzent1 4 4 3" xfId="1140" xr:uid="{F5B19695-02D8-4EF7-9F77-097661E75DF9}"/>
    <cellStyle name="20 % - Akzent1 4 4 4" xfId="1487" xr:uid="{2A73092A-7898-4F07-A99F-75C7C6E15684}"/>
    <cellStyle name="20 % - Akzent1 4 5" xfId="636" xr:uid="{0E5DE5E1-0437-4F96-9196-2D0CBF8FF5DD}"/>
    <cellStyle name="20 % - Akzent1 4 6" xfId="942" xr:uid="{B839D7CB-96BC-457D-9E7F-FB8B432B7F8F}"/>
    <cellStyle name="20 % - Akzent1 4 7" xfId="1289" xr:uid="{CC69081E-221C-4EB1-B0F5-D6FAA34EA457}"/>
    <cellStyle name="20 % - Akzent1 5" xfId="93" xr:uid="{00000000-0005-0000-0000-000009000000}"/>
    <cellStyle name="20 % - Akzent1 5 2" xfId="207" xr:uid="{00000000-0005-0000-0000-00000A000000}"/>
    <cellStyle name="20 % - Akzent1 5 2 2" xfId="592" xr:uid="{94AC1E74-E3A6-40B3-9A3F-2FEF251EA188}"/>
    <cellStyle name="20 % - Akzent1 5 2 3" xfId="762" xr:uid="{3B6B8847-8E5C-4B62-B8CD-DAEE5714A7F8}"/>
    <cellStyle name="20 % - Akzent1 5 2 4" xfId="1068" xr:uid="{AF174413-F5CF-4EFB-9707-6F869FB1B684}"/>
    <cellStyle name="20 % - Akzent1 5 2 5" xfId="1415" xr:uid="{3964AEFE-1DC7-469C-AA44-AAD8EFADBFAC}"/>
    <cellStyle name="20 % - Akzent1 5 3" xfId="361" xr:uid="{00000000-0005-0000-0000-000016000000}"/>
    <cellStyle name="20 % - Akzent1 5 3 2" xfId="845" xr:uid="{7818B4DC-BF39-43C7-81EA-6B4D8F256565}"/>
    <cellStyle name="20 % - Akzent1 5 3 3" xfId="1154" xr:uid="{79B63CF2-DF73-4B4F-BEAC-7E50DB145634}"/>
    <cellStyle name="20 % - Akzent1 5 3 4" xfId="1501" xr:uid="{C5E6F8C5-07F3-4B04-A026-45D38D103AF2}"/>
    <cellStyle name="20 % - Akzent1 5 4" xfId="648" xr:uid="{E61C6472-3869-486B-A50D-658DB1B02050}"/>
    <cellStyle name="20 % - Akzent1 5 5" xfId="954" xr:uid="{EBC1F2E9-1607-4A30-A931-B8575D81F9BD}"/>
    <cellStyle name="20 % - Akzent1 5 6" xfId="1301" xr:uid="{4E46D171-A292-4684-957B-7466AC6822CA}"/>
    <cellStyle name="20 % - Akzent1 6" xfId="221" xr:uid="{00000000-0005-0000-0000-00000B000000}"/>
    <cellStyle name="20 % - Akzent1 6 2" xfId="375" xr:uid="{00000000-0005-0000-0000-000018000000}"/>
    <cellStyle name="20 % - Akzent1 6 2 2" xfId="859" xr:uid="{6257B53F-E388-4092-8C90-BE50D2857C7D}"/>
    <cellStyle name="20 % - Akzent1 6 2 3" xfId="1168" xr:uid="{A4D757D8-4520-4233-B1AA-EAFBC852084A}"/>
    <cellStyle name="20 % - Akzent1 6 2 4" xfId="1515" xr:uid="{497C6B86-7E62-4190-B6B7-F31A02CE441C}"/>
    <cellStyle name="20 % - Akzent1 6 3" xfId="775" xr:uid="{BCA33729-E93C-4F72-BB34-95EE0581AA52}"/>
    <cellStyle name="20 % - Akzent1 6 4" xfId="1082" xr:uid="{462293B3-41F4-4A52-B162-755245DBC2A2}"/>
    <cellStyle name="20 % - Akzent1 6 5" xfId="1429" xr:uid="{325E4981-AC72-4900-8BD2-407C4B72D15A}"/>
    <cellStyle name="20 % - Akzent1 7" xfId="235" xr:uid="{00000000-0005-0000-0000-00000C000000}"/>
    <cellStyle name="20 % - Akzent1 7 2" xfId="389" xr:uid="{00000000-0005-0000-0000-00001A000000}"/>
    <cellStyle name="20 % - Akzent1 7 2 2" xfId="873" xr:uid="{F2CC07B3-C51C-493C-B47A-565CDB7AFAC5}"/>
    <cellStyle name="20 % - Akzent1 7 2 3" xfId="1182" xr:uid="{6409EF65-6566-416D-A586-FB77DDD587A5}"/>
    <cellStyle name="20 % - Akzent1 7 2 4" xfId="1529" xr:uid="{64E892BC-2E35-495E-9D21-51D05605BC65}"/>
    <cellStyle name="20 % - Akzent1 7 3" xfId="788" xr:uid="{A49D5C2B-A2B9-4F1B-ACEB-07205CA59282}"/>
    <cellStyle name="20 % - Akzent1 7 4" xfId="1096" xr:uid="{F9CD5323-D9EE-4997-9BEF-43A02D5637D2}"/>
    <cellStyle name="20 % - Akzent1 7 5" xfId="1443" xr:uid="{44774DF8-7BE1-471A-AAD2-9D7720CEBD48}"/>
    <cellStyle name="20 % - Akzent1 8" xfId="149" xr:uid="{00000000-0005-0000-0000-00000D000000}"/>
    <cellStyle name="20 % - Akzent1 8 2" xfId="404" xr:uid="{00000000-0005-0000-0000-00001C000000}"/>
    <cellStyle name="20 % - Akzent1 8 2 2" xfId="886" xr:uid="{8A1FA5DE-882F-48FF-94A1-F34EBB0C404E}"/>
    <cellStyle name="20 % - Akzent1 8 2 3" xfId="1195" xr:uid="{70967C9C-417E-445F-A760-A823DE4DFEC2}"/>
    <cellStyle name="20 % - Akzent1 8 2 4" xfId="1543" xr:uid="{73EDFE32-02D9-453C-B08A-EEBB178DAB5E}"/>
    <cellStyle name="20 % - Akzent1 8 3" xfId="704" xr:uid="{5CA8F6BC-A181-4084-B1EE-2CB93116D531}"/>
    <cellStyle name="20 % - Akzent1 8 4" xfId="1010" xr:uid="{9CDD3A23-F376-44DF-BF19-93B7ACA38620}"/>
    <cellStyle name="20 % - Akzent1 8 5" xfId="1357" xr:uid="{40D9F14B-CBFD-4C3F-8505-1F671045A436}"/>
    <cellStyle name="20 % - Akzent1 9" xfId="23" xr:uid="{00000000-0005-0000-0000-00000E000000}"/>
    <cellStyle name="20 % - Akzent1 9 2" xfId="898" xr:uid="{D328D01B-ECE9-4F9C-AE71-084F69DC4A9C}"/>
    <cellStyle name="20 % - Akzent1 9 3" xfId="1209" xr:uid="{3B5FC5D9-89CC-4536-A372-6206351344CE}"/>
    <cellStyle name="20 % - Akzent1 9 4" xfId="1557" xr:uid="{3AC90CA6-6E85-495D-A02E-DF9DF2684DD4}"/>
    <cellStyle name="20 % - Akzent2" xfId="265" builtinId="34" customBuiltin="1"/>
    <cellStyle name="20 % - Akzent2 10" xfId="422" xr:uid="{00000000-0005-0000-0000-00001F000000}"/>
    <cellStyle name="20 % - Akzent2 10 2" xfId="1223" xr:uid="{8CF833CD-A718-47CE-B54F-DBC8EB61D07F}"/>
    <cellStyle name="20 % - Akzent2 10 3" xfId="1573" xr:uid="{DBB9A7B9-64AC-49AA-BB73-BF85B852ED67}"/>
    <cellStyle name="20 % - Akzent2 11" xfId="436" xr:uid="{00000000-0005-0000-0000-000020000000}"/>
    <cellStyle name="20 % - Akzent2 11 2" xfId="1235" xr:uid="{233D2B86-6F4E-499A-985C-D3C2E3A05C97}"/>
    <cellStyle name="20 % - Akzent2 11 3" xfId="1587" xr:uid="{5A9AED31-7225-48AC-88B7-E5606BD5ED65}"/>
    <cellStyle name="20 % - Akzent2 12" xfId="450" xr:uid="{00000000-0005-0000-0000-000021000000}"/>
    <cellStyle name="20 % - Akzent2 12 2" xfId="1599" xr:uid="{9658B424-D462-4D7E-86CE-21B2F2DD0212}"/>
    <cellStyle name="20 % - Akzent2 13" xfId="464" xr:uid="{00000000-0005-0000-0000-000022000000}"/>
    <cellStyle name="20 % - Akzent2 13 2" xfId="1611" xr:uid="{C7AA9299-2BC6-4D7A-9F9E-8390E2BE10BA}"/>
    <cellStyle name="20 % - Akzent2 14" xfId="478" xr:uid="{00000000-0005-0000-0000-000023000000}"/>
    <cellStyle name="20 % - Akzent2 15" xfId="492" xr:uid="{00000000-0005-0000-0000-000024000000}"/>
    <cellStyle name="20 % - Akzent2 16" xfId="306" xr:uid="{00000000-0005-0000-0000-000025000000}"/>
    <cellStyle name="20 % - Akzent2 17" xfId="1247" xr:uid="{41D143EE-E14A-4BE3-8C82-DFC467683202}"/>
    <cellStyle name="20 % - Akzent2 18" xfId="1628" xr:uid="{B04E3618-728B-45AD-8C51-647CD7E27B36}"/>
    <cellStyle name="20 % - Akzent2 19" xfId="1651" xr:uid="{3C890BB9-3AF2-4D36-B193-2EA04A480EBE}"/>
    <cellStyle name="20 % - Akzent2 2" xfId="55" xr:uid="{00000000-0005-0000-0000-00000F000000}"/>
    <cellStyle name="20 % - Akzent2 2 2" xfId="111" xr:uid="{00000000-0005-0000-0000-000010000000}"/>
    <cellStyle name="20 % - Akzent2 2 2 2" xfId="510" xr:uid="{067A3931-B227-47F7-8FD1-42585FC91B14}"/>
    <cellStyle name="20 % - Akzent2 2 2 3" xfId="666" xr:uid="{37071A5D-8C04-4E68-8622-4C6E63D55BE6}"/>
    <cellStyle name="20 % - Akzent2 2 2 4" xfId="972" xr:uid="{9C9962EA-10E4-4868-B7F9-796DBF2FB266}"/>
    <cellStyle name="20 % - Akzent2 2 2 5" xfId="1319" xr:uid="{417245E8-8F1B-4A60-8209-9489A0FF3BFE}"/>
    <cellStyle name="20 % - Akzent2 2 3" xfId="167" xr:uid="{00000000-0005-0000-0000-000011000000}"/>
    <cellStyle name="20 % - Akzent2 2 3 2" xfId="554" xr:uid="{9BD2BA06-9ECC-4531-AD28-ACFB6E8ED428}"/>
    <cellStyle name="20 % - Akzent2 2 3 3" xfId="722" xr:uid="{96B37FC6-0055-4BE0-8F06-05B09C057E5D}"/>
    <cellStyle name="20 % - Akzent2 2 3 4" xfId="1028" xr:uid="{54CC064A-A6D8-443D-8197-BB3493C97F59}"/>
    <cellStyle name="20 % - Akzent2 2 3 5" xfId="1375" xr:uid="{99AE032E-9C90-4572-9EB3-73FAEDFEC83B}"/>
    <cellStyle name="20 % - Akzent2 2 4" xfId="322" xr:uid="{00000000-0005-0000-0000-000029000000}"/>
    <cellStyle name="20 % - Akzent2 2 4 2" xfId="806" xr:uid="{EEAF4AC8-B92A-4C88-8D4D-FAE4DFD78483}"/>
    <cellStyle name="20 % - Akzent2 2 4 3" xfId="1114" xr:uid="{2FD4A9F8-0A32-4E15-8EBF-49322658F65F}"/>
    <cellStyle name="20 % - Akzent2 2 4 4" xfId="1461" xr:uid="{602846D8-B3CD-4778-9769-2C03779F2485}"/>
    <cellStyle name="20 % - Akzent2 2 5" xfId="610" xr:uid="{B73CA906-279B-45ED-90B0-8C78FA59B069}"/>
    <cellStyle name="20 % - Akzent2 2 6" xfId="916" xr:uid="{6CCB5740-FB37-449C-8901-E858ACFFBA89}"/>
    <cellStyle name="20 % - Akzent2 2 7" xfId="1263" xr:uid="{ABB3A023-7E99-4D5D-A0CD-C19A30EDB9E9}"/>
    <cellStyle name="20 % - Akzent2 20" xfId="1678" xr:uid="{8ED1CF20-545B-44B2-A0BD-14EF2B4FF681}"/>
    <cellStyle name="20 % - Akzent2 21" xfId="1716" xr:uid="{EE7CD373-CCAD-4EFD-B8DE-150A79C15C5B}"/>
    <cellStyle name="20 % - Akzent2 3" xfId="69" xr:uid="{00000000-0005-0000-0000-000012000000}"/>
    <cellStyle name="20 % - Akzent2 3 2" xfId="125" xr:uid="{00000000-0005-0000-0000-000013000000}"/>
    <cellStyle name="20 % - Akzent2 3 2 2" xfId="524" xr:uid="{351E084E-2DAA-4151-8B48-19EA72EB6259}"/>
    <cellStyle name="20 % - Akzent2 3 2 3" xfId="680" xr:uid="{A6F927EB-09C3-4845-9366-CA2A7E9105CB}"/>
    <cellStyle name="20 % - Akzent2 3 2 4" xfId="986" xr:uid="{A3F197FF-A310-450E-ABE0-F816C577A645}"/>
    <cellStyle name="20 % - Akzent2 3 2 5" xfId="1333" xr:uid="{8841257D-6D85-4BE2-ACAA-420BBAE77643}"/>
    <cellStyle name="20 % - Akzent2 3 3" xfId="181" xr:uid="{00000000-0005-0000-0000-000014000000}"/>
    <cellStyle name="20 % - Akzent2 3 3 2" xfId="568" xr:uid="{2AADD0B6-D47A-4880-8968-C9099324F8B4}"/>
    <cellStyle name="20 % - Akzent2 3 3 3" xfId="736" xr:uid="{F21A122B-354B-48A8-992B-5AED4DD85F19}"/>
    <cellStyle name="20 % - Akzent2 3 3 4" xfId="1042" xr:uid="{A7657527-3234-4ACE-BE1A-A2D63697B49C}"/>
    <cellStyle name="20 % - Akzent2 3 3 5" xfId="1389" xr:uid="{45833925-B476-465C-B67D-7919A031AE85}"/>
    <cellStyle name="20 % - Akzent2 3 4" xfId="336" xr:uid="{00000000-0005-0000-0000-00002D000000}"/>
    <cellStyle name="20 % - Akzent2 3 4 2" xfId="820" xr:uid="{81188D98-F6B9-4629-887F-382348D6156C}"/>
    <cellStyle name="20 % - Akzent2 3 4 3" xfId="1128" xr:uid="{44001DB9-05E2-4432-8BD7-5F3C6CBE4F34}"/>
    <cellStyle name="20 % - Akzent2 3 4 4" xfId="1475" xr:uid="{12E000EE-BF6A-485A-B76C-09526402FE88}"/>
    <cellStyle name="20 % - Akzent2 3 5" xfId="624" xr:uid="{6DC92039-3CEF-4C7F-8DE3-90D3F69617A2}"/>
    <cellStyle name="20 % - Akzent2 3 6" xfId="930" xr:uid="{5EBEE56F-84C9-4A74-9F7E-1B55765B4BD3}"/>
    <cellStyle name="20 % - Akzent2 3 7" xfId="1277" xr:uid="{08CD2FFE-1260-4368-82D1-6AB353064E45}"/>
    <cellStyle name="20 % - Akzent2 4" xfId="83" xr:uid="{00000000-0005-0000-0000-000015000000}"/>
    <cellStyle name="20 % - Akzent2 4 2" xfId="139" xr:uid="{00000000-0005-0000-0000-000016000000}"/>
    <cellStyle name="20 % - Akzent2 4 2 2" xfId="538" xr:uid="{8C89DF01-09B9-4BFC-8130-0B28EC03C528}"/>
    <cellStyle name="20 % - Akzent2 4 2 3" xfId="694" xr:uid="{105E7E54-7698-4219-9853-AF08CD260D5A}"/>
    <cellStyle name="20 % - Akzent2 4 2 4" xfId="1000" xr:uid="{5FC5B4E1-D07C-4E11-B688-011ACCED6A61}"/>
    <cellStyle name="20 % - Akzent2 4 2 5" xfId="1347" xr:uid="{09F6A3AC-DC77-463E-ACBE-48FD1F3DA21B}"/>
    <cellStyle name="20 % - Akzent2 4 3" xfId="195" xr:uid="{00000000-0005-0000-0000-000017000000}"/>
    <cellStyle name="20 % - Akzent2 4 3 2" xfId="582" xr:uid="{BCECBEF2-006B-4482-852E-D719983D0894}"/>
    <cellStyle name="20 % - Akzent2 4 3 3" xfId="750" xr:uid="{1DA3E2F6-1BB1-44D3-A426-D797F72F482C}"/>
    <cellStyle name="20 % - Akzent2 4 3 4" xfId="1056" xr:uid="{918C95B2-79FD-4B4B-95B2-61323747F069}"/>
    <cellStyle name="20 % - Akzent2 4 3 5" xfId="1403" xr:uid="{5DEB4CCC-F9CD-4E15-82EA-A8DD428F72A4}"/>
    <cellStyle name="20 % - Akzent2 4 4" xfId="349" xr:uid="{00000000-0005-0000-0000-000031000000}"/>
    <cellStyle name="20 % - Akzent2 4 4 2" xfId="834" xr:uid="{0341F904-1B29-4BCF-A6CA-813479D97B52}"/>
    <cellStyle name="20 % - Akzent2 4 4 3" xfId="1142" xr:uid="{DA634D94-6130-4001-B3F8-1724695E2814}"/>
    <cellStyle name="20 % - Akzent2 4 4 4" xfId="1489" xr:uid="{51466377-B253-45B0-927C-76BEF732E9A7}"/>
    <cellStyle name="20 % - Akzent2 4 5" xfId="638" xr:uid="{52A19AAF-2977-4BC5-9AA9-9F05FD76F787}"/>
    <cellStyle name="20 % - Akzent2 4 6" xfId="944" xr:uid="{279B1BA0-70E8-466A-8EBF-08FB9F1A3CDC}"/>
    <cellStyle name="20 % - Akzent2 4 7" xfId="1291" xr:uid="{D5FEA569-7832-48C3-A198-8C9F03AFF336}"/>
    <cellStyle name="20 % - Akzent2 5" xfId="95" xr:uid="{00000000-0005-0000-0000-000018000000}"/>
    <cellStyle name="20 % - Akzent2 5 2" xfId="209" xr:uid="{00000000-0005-0000-0000-000019000000}"/>
    <cellStyle name="20 % - Akzent2 5 2 2" xfId="594" xr:uid="{88247C72-6F6C-4852-9659-211711575834}"/>
    <cellStyle name="20 % - Akzent2 5 2 3" xfId="764" xr:uid="{6C06DD4A-AA06-4744-BA7A-BDAD2A17ED1E}"/>
    <cellStyle name="20 % - Akzent2 5 2 4" xfId="1070" xr:uid="{07BDEC86-AB07-40E9-B8FA-97AD438CFAE6}"/>
    <cellStyle name="20 % - Akzent2 5 2 5" xfId="1417" xr:uid="{C56C1097-722A-4B3B-81ED-B41A2010A100}"/>
    <cellStyle name="20 % - Akzent2 5 3" xfId="363" xr:uid="{00000000-0005-0000-0000-000034000000}"/>
    <cellStyle name="20 % - Akzent2 5 3 2" xfId="847" xr:uid="{1163B4DE-EC7E-40B7-9034-73A5064443AD}"/>
    <cellStyle name="20 % - Akzent2 5 3 3" xfId="1156" xr:uid="{8325A0DB-F91E-453F-AFF4-5FC75EC07598}"/>
    <cellStyle name="20 % - Akzent2 5 3 4" xfId="1503" xr:uid="{ED4D9BEC-BD92-4D1B-9A3B-DD25F0C69E5A}"/>
    <cellStyle name="20 % - Akzent2 5 4" xfId="650" xr:uid="{4FE73EBC-172C-4EF0-B460-D38C4E314513}"/>
    <cellStyle name="20 % - Akzent2 5 5" xfId="956" xr:uid="{41D21B72-15C8-4EB5-9DDB-DB23EAA40EB5}"/>
    <cellStyle name="20 % - Akzent2 5 6" xfId="1303" xr:uid="{61B30BA5-3204-4548-A011-5556BD00DDF2}"/>
    <cellStyle name="20 % - Akzent2 6" xfId="223" xr:uid="{00000000-0005-0000-0000-00001A000000}"/>
    <cellStyle name="20 % - Akzent2 6 2" xfId="377" xr:uid="{00000000-0005-0000-0000-000036000000}"/>
    <cellStyle name="20 % - Akzent2 6 2 2" xfId="861" xr:uid="{A9F91D4A-4FC6-450F-93C7-7E285C072A99}"/>
    <cellStyle name="20 % - Akzent2 6 2 3" xfId="1170" xr:uid="{8C024404-5557-45C5-A37A-1506DE043A3F}"/>
    <cellStyle name="20 % - Akzent2 6 2 4" xfId="1517" xr:uid="{5D26383F-8746-4B46-9036-11088B22727B}"/>
    <cellStyle name="20 % - Akzent2 6 3" xfId="777" xr:uid="{E861E25B-204A-4349-9955-7A38E7CD27A9}"/>
    <cellStyle name="20 % - Akzent2 6 4" xfId="1084" xr:uid="{EE3F84C9-40F2-4F90-8D23-304073801790}"/>
    <cellStyle name="20 % - Akzent2 6 5" xfId="1431" xr:uid="{A6D54A8D-4A91-41B5-B907-00562CCA1247}"/>
    <cellStyle name="20 % - Akzent2 7" xfId="237" xr:uid="{00000000-0005-0000-0000-00001B000000}"/>
    <cellStyle name="20 % - Akzent2 7 2" xfId="391" xr:uid="{00000000-0005-0000-0000-000038000000}"/>
    <cellStyle name="20 % - Akzent2 7 2 2" xfId="875" xr:uid="{A5A4D495-8637-41AB-9E88-622FBE850ECB}"/>
    <cellStyle name="20 % - Akzent2 7 2 3" xfId="1184" xr:uid="{9CDE0A20-D106-49A4-A89D-893351BAAA13}"/>
    <cellStyle name="20 % - Akzent2 7 2 4" xfId="1531" xr:uid="{17FB4F4B-5BC2-4B44-837D-E8D591D003F0}"/>
    <cellStyle name="20 % - Akzent2 7 3" xfId="790" xr:uid="{F8F2D85C-2079-4193-B56D-3297922912DA}"/>
    <cellStyle name="20 % - Akzent2 7 4" xfId="1098" xr:uid="{948C2E6A-1DA9-4006-B919-0A6942BA8109}"/>
    <cellStyle name="20 % - Akzent2 7 5" xfId="1445" xr:uid="{F0CE33BE-2D8A-44CE-8F6D-FE13426DFA0E}"/>
    <cellStyle name="20 % - Akzent2 8" xfId="151" xr:uid="{00000000-0005-0000-0000-00001C000000}"/>
    <cellStyle name="20 % - Akzent2 8 2" xfId="406" xr:uid="{00000000-0005-0000-0000-00003A000000}"/>
    <cellStyle name="20 % - Akzent2 8 2 2" xfId="888" xr:uid="{D1E71650-7433-4C35-A03B-A891F79933DB}"/>
    <cellStyle name="20 % - Akzent2 8 2 3" xfId="1197" xr:uid="{D10EEED3-9656-45D0-967F-35A856DDFB6E}"/>
    <cellStyle name="20 % - Akzent2 8 2 4" xfId="1545" xr:uid="{424D6351-D179-43D5-9E77-F92C77E4D6E7}"/>
    <cellStyle name="20 % - Akzent2 8 3" xfId="706" xr:uid="{F1394D69-A48D-4A32-9FBF-F9B23F37878F}"/>
    <cellStyle name="20 % - Akzent2 8 4" xfId="1012" xr:uid="{6F70356F-8CAB-4924-B568-E3953D4294CF}"/>
    <cellStyle name="20 % - Akzent2 8 5" xfId="1359" xr:uid="{1D992024-F320-48E7-A114-CB92ED722600}"/>
    <cellStyle name="20 % - Akzent2 9" xfId="27" xr:uid="{00000000-0005-0000-0000-00001D000000}"/>
    <cellStyle name="20 % - Akzent2 9 2" xfId="900" xr:uid="{D69B6E9C-B54D-4864-9FCC-D6C11E9591A5}"/>
    <cellStyle name="20 % - Akzent2 9 3" xfId="1211" xr:uid="{FA30FB80-C76D-4D16-97C6-500070B5FC60}"/>
    <cellStyle name="20 % - Akzent2 9 4" xfId="1559" xr:uid="{E50FD78E-78F5-4FBB-94A4-9833A6BDB57B}"/>
    <cellStyle name="20 % - Akzent3" xfId="268" builtinId="38" customBuiltin="1"/>
    <cellStyle name="20 % - Akzent3 10" xfId="424" xr:uid="{00000000-0005-0000-0000-00003D000000}"/>
    <cellStyle name="20 % - Akzent3 10 2" xfId="1225" xr:uid="{BDE469B4-0174-42DB-8BDC-4DE9C0B7D43E}"/>
    <cellStyle name="20 % - Akzent3 10 3" xfId="1575" xr:uid="{F271E15A-D9C2-48A5-A4B6-35CC9590D090}"/>
    <cellStyle name="20 % - Akzent3 11" xfId="438" xr:uid="{00000000-0005-0000-0000-00003E000000}"/>
    <cellStyle name="20 % - Akzent3 11 2" xfId="1237" xr:uid="{A68D39E2-7CDC-4A63-9B75-6171EE67B15B}"/>
    <cellStyle name="20 % - Akzent3 11 3" xfId="1589" xr:uid="{91747EC6-CB54-415A-BF1E-2CE90AD7FE9F}"/>
    <cellStyle name="20 % - Akzent3 12" xfId="452" xr:uid="{00000000-0005-0000-0000-00003F000000}"/>
    <cellStyle name="20 % - Akzent3 12 2" xfId="1601" xr:uid="{C907BF9D-C0F7-481D-8694-75DF43A5696E}"/>
    <cellStyle name="20 % - Akzent3 13" xfId="466" xr:uid="{00000000-0005-0000-0000-000040000000}"/>
    <cellStyle name="20 % - Akzent3 13 2" xfId="1613" xr:uid="{9F11B29F-F43B-40FA-934F-5A56280E974E}"/>
    <cellStyle name="20 % - Akzent3 14" xfId="480" xr:uid="{00000000-0005-0000-0000-000041000000}"/>
    <cellStyle name="20 % - Akzent3 15" xfId="494" xr:uid="{00000000-0005-0000-0000-000042000000}"/>
    <cellStyle name="20 % - Akzent3 16" xfId="308" xr:uid="{00000000-0005-0000-0000-000043000000}"/>
    <cellStyle name="20 % - Akzent3 17" xfId="1249" xr:uid="{9C2941A8-AFE4-4E9A-B0B2-9F8DB858D782}"/>
    <cellStyle name="20 % - Akzent3 18" xfId="1630" xr:uid="{0C7A8E69-5C50-4AB7-9530-30EBAC028B26}"/>
    <cellStyle name="20 % - Akzent3 19" xfId="1653" xr:uid="{A5846958-DFD7-4318-A2C8-FADDD7736002}"/>
    <cellStyle name="20 % - Akzent3 2" xfId="57" xr:uid="{00000000-0005-0000-0000-00001E000000}"/>
    <cellStyle name="20 % - Akzent3 2 2" xfId="113" xr:uid="{00000000-0005-0000-0000-00001F000000}"/>
    <cellStyle name="20 % - Akzent3 2 2 2" xfId="512" xr:uid="{B61F088F-A1CB-4756-BFD3-97A271A06A39}"/>
    <cellStyle name="20 % - Akzent3 2 2 3" xfId="668" xr:uid="{59C87EED-7267-4306-90B8-5AB8C626F1B5}"/>
    <cellStyle name="20 % - Akzent3 2 2 4" xfId="974" xr:uid="{25F11B52-5424-451C-B89D-4A3FA43003D5}"/>
    <cellStyle name="20 % - Akzent3 2 2 5" xfId="1321" xr:uid="{19F6C7FB-6598-447C-8F49-E999465CB8BB}"/>
    <cellStyle name="20 % - Akzent3 2 3" xfId="169" xr:uid="{00000000-0005-0000-0000-000020000000}"/>
    <cellStyle name="20 % - Akzent3 2 3 2" xfId="556" xr:uid="{D8642942-8BEA-4AB3-84AF-6979DDD85285}"/>
    <cellStyle name="20 % - Akzent3 2 3 3" xfId="724" xr:uid="{F5808F99-F104-4B1E-ACA0-D99D812FFDAF}"/>
    <cellStyle name="20 % - Akzent3 2 3 4" xfId="1030" xr:uid="{E2FF2103-5AE2-4AD7-8239-F8DE34240AC0}"/>
    <cellStyle name="20 % - Akzent3 2 3 5" xfId="1377" xr:uid="{ED391561-F023-4F26-9628-16FAF8812EDA}"/>
    <cellStyle name="20 % - Akzent3 2 4" xfId="324" xr:uid="{00000000-0005-0000-0000-000047000000}"/>
    <cellStyle name="20 % - Akzent3 2 4 2" xfId="808" xr:uid="{E1D92464-33FF-4121-BF6E-7277EA5E7AB7}"/>
    <cellStyle name="20 % - Akzent3 2 4 3" xfId="1116" xr:uid="{F8B855AE-5DEF-4F16-9802-46A9FD9D7BB4}"/>
    <cellStyle name="20 % - Akzent3 2 4 4" xfId="1463" xr:uid="{90F60B8F-E7B6-4A23-9D82-3AB411B92471}"/>
    <cellStyle name="20 % - Akzent3 2 5" xfId="612" xr:uid="{F41984C8-A9FD-486B-8028-3E04AA5061FA}"/>
    <cellStyle name="20 % - Akzent3 2 6" xfId="918" xr:uid="{88AE5D9D-46A1-46D3-81CE-A195B5E49AAC}"/>
    <cellStyle name="20 % - Akzent3 2 7" xfId="1265" xr:uid="{C2EF84BC-28B1-432C-828F-A6DE399E6B1C}"/>
    <cellStyle name="20 % - Akzent3 20" xfId="1680" xr:uid="{AF5CE543-8BF0-4F40-8180-5E30B1756FEF}"/>
    <cellStyle name="20 % - Akzent3 21" xfId="1718" xr:uid="{2F27DC85-CCBF-4E5B-9EB0-67918E679ACD}"/>
    <cellStyle name="20 % - Akzent3 3" xfId="71" xr:uid="{00000000-0005-0000-0000-000021000000}"/>
    <cellStyle name="20 % - Akzent3 3 2" xfId="127" xr:uid="{00000000-0005-0000-0000-000022000000}"/>
    <cellStyle name="20 % - Akzent3 3 2 2" xfId="526" xr:uid="{F71A156B-872D-4153-803C-EEC10E421D98}"/>
    <cellStyle name="20 % - Akzent3 3 2 3" xfId="682" xr:uid="{6A844DE4-6ED6-46A9-B652-9568E1774E13}"/>
    <cellStyle name="20 % - Akzent3 3 2 4" xfId="988" xr:uid="{ECCF2782-4220-419B-ADEF-3E419ED8D32B}"/>
    <cellStyle name="20 % - Akzent3 3 2 5" xfId="1335" xr:uid="{C6D01424-4FA4-4FD5-9A70-2C05301304D8}"/>
    <cellStyle name="20 % - Akzent3 3 3" xfId="183" xr:uid="{00000000-0005-0000-0000-000023000000}"/>
    <cellStyle name="20 % - Akzent3 3 3 2" xfId="570" xr:uid="{40DDD96D-A8E9-4837-8DE1-5B60408A8C96}"/>
    <cellStyle name="20 % - Akzent3 3 3 3" xfId="738" xr:uid="{374B67C5-3301-4849-8F89-4F00EFF3BCC5}"/>
    <cellStyle name="20 % - Akzent3 3 3 4" xfId="1044" xr:uid="{FC11F9B8-CA12-437E-9D2E-3F9AFA3DFD46}"/>
    <cellStyle name="20 % - Akzent3 3 3 5" xfId="1391" xr:uid="{A61572C9-DF22-43AD-9AEB-D8D7294A73E9}"/>
    <cellStyle name="20 % - Akzent3 3 4" xfId="338" xr:uid="{00000000-0005-0000-0000-00004B000000}"/>
    <cellStyle name="20 % - Akzent3 3 4 2" xfId="822" xr:uid="{9C1017EA-176A-48DD-BCCF-5B912CFEFDE8}"/>
    <cellStyle name="20 % - Akzent3 3 4 3" xfId="1130" xr:uid="{96D9CD7E-72D0-4ED4-A586-378CC1156DCD}"/>
    <cellStyle name="20 % - Akzent3 3 4 4" xfId="1477" xr:uid="{91904FB9-A699-4987-9CA3-A00CF6699A17}"/>
    <cellStyle name="20 % - Akzent3 3 5" xfId="626" xr:uid="{CE7E5C08-9092-4421-BBB3-F187267DBBC9}"/>
    <cellStyle name="20 % - Akzent3 3 6" xfId="932" xr:uid="{5293A98F-5E8D-4FE3-A07D-154F2C00244F}"/>
    <cellStyle name="20 % - Akzent3 3 7" xfId="1279" xr:uid="{700CE15C-2D7E-44FF-81AA-97497B26F674}"/>
    <cellStyle name="20 % - Akzent3 4" xfId="85" xr:uid="{00000000-0005-0000-0000-000024000000}"/>
    <cellStyle name="20 % - Akzent3 4 2" xfId="141" xr:uid="{00000000-0005-0000-0000-000025000000}"/>
    <cellStyle name="20 % - Akzent3 4 2 2" xfId="540" xr:uid="{D9A5DE5D-A1C7-4E0A-80E1-C5AA4BF01CE2}"/>
    <cellStyle name="20 % - Akzent3 4 2 3" xfId="696" xr:uid="{8A2B98DB-52A5-4FDE-9EBD-D16A27012856}"/>
    <cellStyle name="20 % - Akzent3 4 2 4" xfId="1002" xr:uid="{00D772E7-7F85-4823-8A6A-1EF3E548D770}"/>
    <cellStyle name="20 % - Akzent3 4 2 5" xfId="1349" xr:uid="{35380444-0E21-4FF1-B60A-943788D638EC}"/>
    <cellStyle name="20 % - Akzent3 4 3" xfId="197" xr:uid="{00000000-0005-0000-0000-000026000000}"/>
    <cellStyle name="20 % - Akzent3 4 3 2" xfId="584" xr:uid="{37C8C470-2B13-48E1-80F0-2CA1C8A11FB6}"/>
    <cellStyle name="20 % - Akzent3 4 3 3" xfId="752" xr:uid="{99EE7BF9-67CB-44A4-AA26-D0D8AC7E9DCA}"/>
    <cellStyle name="20 % - Akzent3 4 3 4" xfId="1058" xr:uid="{DD4B77D6-8C28-44F3-BC49-19D293D9FC68}"/>
    <cellStyle name="20 % - Akzent3 4 3 5" xfId="1405" xr:uid="{F2C53C17-8AE6-4514-8D93-95F64EA7DCF5}"/>
    <cellStyle name="20 % - Akzent3 4 4" xfId="351" xr:uid="{00000000-0005-0000-0000-00004F000000}"/>
    <cellStyle name="20 % - Akzent3 4 4 2" xfId="836" xr:uid="{F86A39B2-1DEC-418B-AB30-A8C2AF51EA6D}"/>
    <cellStyle name="20 % - Akzent3 4 4 3" xfId="1144" xr:uid="{BC47E415-C6D1-4205-8BBA-8300EEE84143}"/>
    <cellStyle name="20 % - Akzent3 4 4 4" xfId="1491" xr:uid="{E8C2A975-B09B-4337-9040-DB6C52DDE4C2}"/>
    <cellStyle name="20 % - Akzent3 4 5" xfId="640" xr:uid="{A7B5B49A-0719-4041-9A17-B0B2A951EC46}"/>
    <cellStyle name="20 % - Akzent3 4 6" xfId="946" xr:uid="{F356B940-2637-4B58-A796-A1E7BB3AD16B}"/>
    <cellStyle name="20 % - Akzent3 4 7" xfId="1293" xr:uid="{8714D5EE-878D-4757-9847-89A6448D22B1}"/>
    <cellStyle name="20 % - Akzent3 5" xfId="97" xr:uid="{00000000-0005-0000-0000-000027000000}"/>
    <cellStyle name="20 % - Akzent3 5 2" xfId="211" xr:uid="{00000000-0005-0000-0000-000028000000}"/>
    <cellStyle name="20 % - Akzent3 5 2 2" xfId="596" xr:uid="{71BBB09F-704F-4E0E-B418-0478CC0A114D}"/>
    <cellStyle name="20 % - Akzent3 5 2 3" xfId="766" xr:uid="{E6CB07C3-BEE4-4824-B7B2-BE95754379AD}"/>
    <cellStyle name="20 % - Akzent3 5 2 4" xfId="1072" xr:uid="{D3356B2B-8FC4-418A-B0F0-94757493DF44}"/>
    <cellStyle name="20 % - Akzent3 5 2 5" xfId="1419" xr:uid="{4BE35484-3CA7-47EC-A89B-8DDECD3C805F}"/>
    <cellStyle name="20 % - Akzent3 5 3" xfId="365" xr:uid="{00000000-0005-0000-0000-000052000000}"/>
    <cellStyle name="20 % - Akzent3 5 3 2" xfId="849" xr:uid="{85FA24DB-60A2-4B4B-A146-921D9B88AC19}"/>
    <cellStyle name="20 % - Akzent3 5 3 3" xfId="1158" xr:uid="{0E3F6DAC-0A2D-42F2-A8B1-4840C0E4CEF3}"/>
    <cellStyle name="20 % - Akzent3 5 3 4" xfId="1505" xr:uid="{1D0C049A-7D46-4AA0-BA5F-8458B549A782}"/>
    <cellStyle name="20 % - Akzent3 5 4" xfId="652" xr:uid="{C8BF59D9-DD7B-4772-AC0B-EB21DF6482C9}"/>
    <cellStyle name="20 % - Akzent3 5 5" xfId="958" xr:uid="{B116F648-E660-4DD3-A201-639C8D6D7535}"/>
    <cellStyle name="20 % - Akzent3 5 6" xfId="1305" xr:uid="{FC394DE7-C72B-4F13-A79F-F508B20DD436}"/>
    <cellStyle name="20 % - Akzent3 6" xfId="225" xr:uid="{00000000-0005-0000-0000-000029000000}"/>
    <cellStyle name="20 % - Akzent3 6 2" xfId="379" xr:uid="{00000000-0005-0000-0000-000054000000}"/>
    <cellStyle name="20 % - Akzent3 6 2 2" xfId="863" xr:uid="{99BC91A1-1320-49CE-888D-679A434103A2}"/>
    <cellStyle name="20 % - Akzent3 6 2 3" xfId="1172" xr:uid="{7A1A336C-7285-459C-98BB-C8E374749004}"/>
    <cellStyle name="20 % - Akzent3 6 2 4" xfId="1519" xr:uid="{277FC892-5F50-45CF-BA93-73ABDF24FEE4}"/>
    <cellStyle name="20 % - Akzent3 6 3" xfId="779" xr:uid="{165A080E-D404-4B6E-9741-6CF7DFCA8B9D}"/>
    <cellStyle name="20 % - Akzent3 6 4" xfId="1086" xr:uid="{81A52056-476C-4295-A916-5463E6521316}"/>
    <cellStyle name="20 % - Akzent3 6 5" xfId="1433" xr:uid="{88A61690-5FB6-47EF-91B3-3E123C400A96}"/>
    <cellStyle name="20 % - Akzent3 7" xfId="239" xr:uid="{00000000-0005-0000-0000-00002A000000}"/>
    <cellStyle name="20 % - Akzent3 7 2" xfId="393" xr:uid="{00000000-0005-0000-0000-000056000000}"/>
    <cellStyle name="20 % - Akzent3 7 2 2" xfId="877" xr:uid="{30AD2982-B868-4178-AB95-490965D76A64}"/>
    <cellStyle name="20 % - Akzent3 7 2 3" xfId="1186" xr:uid="{C7A8D593-E6EE-44F0-92E4-0646833F4575}"/>
    <cellStyle name="20 % - Akzent3 7 2 4" xfId="1533" xr:uid="{79D76A62-4796-4F35-AD12-90FDEF1F0E73}"/>
    <cellStyle name="20 % - Akzent3 7 3" xfId="792" xr:uid="{7016C399-2AD2-45CE-8073-94D8DA336913}"/>
    <cellStyle name="20 % - Akzent3 7 4" xfId="1100" xr:uid="{4FB001A8-0544-468E-A42F-2F03009799E4}"/>
    <cellStyle name="20 % - Akzent3 7 5" xfId="1447" xr:uid="{915D5905-5AC0-4F71-8CA5-F55BF933C6F7}"/>
    <cellStyle name="20 % - Akzent3 8" xfId="153" xr:uid="{00000000-0005-0000-0000-00002B000000}"/>
    <cellStyle name="20 % - Akzent3 8 2" xfId="408" xr:uid="{00000000-0005-0000-0000-000058000000}"/>
    <cellStyle name="20 % - Akzent3 8 2 2" xfId="890" xr:uid="{A528E286-C8ED-48F5-93A3-AC8F3C64CD67}"/>
    <cellStyle name="20 % - Akzent3 8 2 3" xfId="1199" xr:uid="{028DB674-9734-401E-A446-221666EB0B15}"/>
    <cellStyle name="20 % - Akzent3 8 2 4" xfId="1547" xr:uid="{9358F30D-6905-421D-82E3-6084FD6232A2}"/>
    <cellStyle name="20 % - Akzent3 8 3" xfId="708" xr:uid="{8EA2CFD7-1473-4D23-B4A6-6151F46F5CFE}"/>
    <cellStyle name="20 % - Akzent3 8 4" xfId="1014" xr:uid="{B4992C05-2354-431D-B4C4-8BF718875F2C}"/>
    <cellStyle name="20 % - Akzent3 8 5" xfId="1361" xr:uid="{F9A797C7-2C3F-48B7-8BE0-C958427CFB9B}"/>
    <cellStyle name="20 % - Akzent3 9" xfId="31" xr:uid="{00000000-0005-0000-0000-00002C000000}"/>
    <cellStyle name="20 % - Akzent3 9 2" xfId="902" xr:uid="{1DED0E4E-6436-4202-BE13-075564DBF820}"/>
    <cellStyle name="20 % - Akzent3 9 3" xfId="1213" xr:uid="{54E85AB4-5251-4F58-9EFA-A905D13679AB}"/>
    <cellStyle name="20 % - Akzent3 9 4" xfId="1561" xr:uid="{6573D6BD-5A27-4503-88F5-0C85521B14E3}"/>
    <cellStyle name="20 % - Akzent4" xfId="271" builtinId="42" customBuiltin="1"/>
    <cellStyle name="20 % - Akzent4 10" xfId="426" xr:uid="{00000000-0005-0000-0000-00005B000000}"/>
    <cellStyle name="20 % - Akzent4 10 2" xfId="1227" xr:uid="{132D67B3-952A-46B5-BDAA-B0A53C5CB429}"/>
    <cellStyle name="20 % - Akzent4 10 3" xfId="1577" xr:uid="{6E898054-8E09-46B1-997E-7DF85A9B4072}"/>
    <cellStyle name="20 % - Akzent4 11" xfId="440" xr:uid="{00000000-0005-0000-0000-00005C000000}"/>
    <cellStyle name="20 % - Akzent4 11 2" xfId="1239" xr:uid="{BAB7CBCE-F799-4685-AF67-793827E4A408}"/>
    <cellStyle name="20 % - Akzent4 11 3" xfId="1591" xr:uid="{9797416F-3B03-4457-ABAC-D076EEA73C7F}"/>
    <cellStyle name="20 % - Akzent4 12" xfId="454" xr:uid="{00000000-0005-0000-0000-00005D000000}"/>
    <cellStyle name="20 % - Akzent4 12 2" xfId="1603" xr:uid="{A23A0E1F-3EDC-42A1-9B82-BA6993E8F11A}"/>
    <cellStyle name="20 % - Akzent4 13" xfId="468" xr:uid="{00000000-0005-0000-0000-00005E000000}"/>
    <cellStyle name="20 % - Akzent4 13 2" xfId="1615" xr:uid="{66E7104A-6E46-4CB3-A165-29AC2D9DEA47}"/>
    <cellStyle name="20 % - Akzent4 14" xfId="482" xr:uid="{00000000-0005-0000-0000-00005F000000}"/>
    <cellStyle name="20 % - Akzent4 15" xfId="496" xr:uid="{00000000-0005-0000-0000-000060000000}"/>
    <cellStyle name="20 % - Akzent4 16" xfId="310" xr:uid="{00000000-0005-0000-0000-000061000000}"/>
    <cellStyle name="20 % - Akzent4 17" xfId="1251" xr:uid="{B2B4B9A1-328D-4301-AD58-86AF435742AA}"/>
    <cellStyle name="20 % - Akzent4 18" xfId="1632" xr:uid="{46BD7E5A-1A4A-46CC-972F-4C7FBF402A54}"/>
    <cellStyle name="20 % - Akzent4 19" xfId="1655" xr:uid="{C06E3867-EB96-4F59-A3FC-94EEDF86ADE1}"/>
    <cellStyle name="20 % - Akzent4 2" xfId="59" xr:uid="{00000000-0005-0000-0000-00002D000000}"/>
    <cellStyle name="20 % - Akzent4 2 2" xfId="115" xr:uid="{00000000-0005-0000-0000-00002E000000}"/>
    <cellStyle name="20 % - Akzent4 2 2 2" xfId="514" xr:uid="{31BCFEBF-401D-4643-85B7-35906C365274}"/>
    <cellStyle name="20 % - Akzent4 2 2 3" xfId="670" xr:uid="{725C007D-6685-4E04-8414-7896309B60DE}"/>
    <cellStyle name="20 % - Akzent4 2 2 4" xfId="976" xr:uid="{22EA540A-9F16-47FA-9061-102B0E9B2941}"/>
    <cellStyle name="20 % - Akzent4 2 2 5" xfId="1323" xr:uid="{E7A0882E-88D8-4AE1-9AD2-8006F9F9FC48}"/>
    <cellStyle name="20 % - Akzent4 2 3" xfId="171" xr:uid="{00000000-0005-0000-0000-00002F000000}"/>
    <cellStyle name="20 % - Akzent4 2 3 2" xfId="558" xr:uid="{9D26E651-085C-4395-B924-2C1FD73EA9A9}"/>
    <cellStyle name="20 % - Akzent4 2 3 3" xfId="726" xr:uid="{94C46CC4-7ABC-4BD0-90BC-34B17DDE1BA1}"/>
    <cellStyle name="20 % - Akzent4 2 3 4" xfId="1032" xr:uid="{B4930C49-DDB5-428D-9F9F-5D427326605E}"/>
    <cellStyle name="20 % - Akzent4 2 3 5" xfId="1379" xr:uid="{18F10CC1-77E4-4FF9-AAED-7E8D21D0CB3A}"/>
    <cellStyle name="20 % - Akzent4 2 4" xfId="326" xr:uid="{00000000-0005-0000-0000-000065000000}"/>
    <cellStyle name="20 % - Akzent4 2 4 2" xfId="810" xr:uid="{6E0EF8AC-D196-43D0-AC93-C7231CE6CFB7}"/>
    <cellStyle name="20 % - Akzent4 2 4 3" xfId="1118" xr:uid="{3BC98A01-37C4-4F15-AD9B-0D4656CCF690}"/>
    <cellStyle name="20 % - Akzent4 2 4 4" xfId="1465" xr:uid="{AFD2EC71-398B-4A1F-BC74-F5D242EA1C00}"/>
    <cellStyle name="20 % - Akzent4 2 5" xfId="614" xr:uid="{9C375AA7-F3E4-49E6-B89B-A1B3004D565D}"/>
    <cellStyle name="20 % - Akzent4 2 6" xfId="920" xr:uid="{4B3D7797-3879-4437-8573-15EB0504AD71}"/>
    <cellStyle name="20 % - Akzent4 2 7" xfId="1267" xr:uid="{E83F051E-27A8-4129-8912-480AC9083324}"/>
    <cellStyle name="20 % - Akzent4 20" xfId="1682" xr:uid="{8E733420-4120-4470-B9AF-F92CCEA76AEB}"/>
    <cellStyle name="20 % - Akzent4 21" xfId="1720" xr:uid="{C38249F1-A633-419C-A49B-D16BABE5FC3E}"/>
    <cellStyle name="20 % - Akzent4 3" xfId="73" xr:uid="{00000000-0005-0000-0000-000030000000}"/>
    <cellStyle name="20 % - Akzent4 3 2" xfId="129" xr:uid="{00000000-0005-0000-0000-000031000000}"/>
    <cellStyle name="20 % - Akzent4 3 2 2" xfId="528" xr:uid="{923CACF9-6C1A-4470-9FB7-588F930F06D7}"/>
    <cellStyle name="20 % - Akzent4 3 2 3" xfId="684" xr:uid="{0E5EDA96-3FB8-4F98-A1D7-C9B30C93E78E}"/>
    <cellStyle name="20 % - Akzent4 3 2 4" xfId="990" xr:uid="{DECBE1ED-4BB1-4821-B912-82337CF490AF}"/>
    <cellStyle name="20 % - Akzent4 3 2 5" xfId="1337" xr:uid="{5BB456F5-2E03-4CE8-A0D5-F7ABBF80FC42}"/>
    <cellStyle name="20 % - Akzent4 3 3" xfId="185" xr:uid="{00000000-0005-0000-0000-000032000000}"/>
    <cellStyle name="20 % - Akzent4 3 3 2" xfId="572" xr:uid="{36C7CCDA-DB84-4B1F-81B2-FE9531C5A72A}"/>
    <cellStyle name="20 % - Akzent4 3 3 3" xfId="740" xr:uid="{F30C4D87-9B34-421A-9785-F395E69CB145}"/>
    <cellStyle name="20 % - Akzent4 3 3 4" xfId="1046" xr:uid="{A69B96B1-EA09-413A-9A1E-820A1BE2FC6E}"/>
    <cellStyle name="20 % - Akzent4 3 3 5" xfId="1393" xr:uid="{209BFC20-8229-4F7A-807C-E14431629C33}"/>
    <cellStyle name="20 % - Akzent4 3 4" xfId="340" xr:uid="{00000000-0005-0000-0000-000069000000}"/>
    <cellStyle name="20 % - Akzent4 3 4 2" xfId="824" xr:uid="{79D2AF7F-87B5-4B27-8110-F84CB497BD3C}"/>
    <cellStyle name="20 % - Akzent4 3 4 3" xfId="1132" xr:uid="{DE08FD92-2C9D-4673-9E7C-EC3C2BF0734F}"/>
    <cellStyle name="20 % - Akzent4 3 4 4" xfId="1479" xr:uid="{11626640-14A5-4A22-A5AF-745351D99835}"/>
    <cellStyle name="20 % - Akzent4 3 5" xfId="628" xr:uid="{A39B9E91-225C-4CF3-9773-623AB92CA92D}"/>
    <cellStyle name="20 % - Akzent4 3 6" xfId="934" xr:uid="{E4D07066-EBE1-4C7C-AE61-F31A5C0CCA90}"/>
    <cellStyle name="20 % - Akzent4 3 7" xfId="1281" xr:uid="{AFD5328A-AAF5-4331-921A-4AECCA01B90D}"/>
    <cellStyle name="20 % - Akzent4 4" xfId="87" xr:uid="{00000000-0005-0000-0000-000033000000}"/>
    <cellStyle name="20 % - Akzent4 4 2" xfId="143" xr:uid="{00000000-0005-0000-0000-000034000000}"/>
    <cellStyle name="20 % - Akzent4 4 2 2" xfId="542" xr:uid="{B4804ABC-AED0-4D83-9EAF-1E6674F69F80}"/>
    <cellStyle name="20 % - Akzent4 4 2 3" xfId="698" xr:uid="{D6FF4604-15E8-441D-8D4E-556B18E288CE}"/>
    <cellStyle name="20 % - Akzent4 4 2 4" xfId="1004" xr:uid="{5186E416-82E4-40F4-8A6E-CE75D1B2CE6B}"/>
    <cellStyle name="20 % - Akzent4 4 2 5" xfId="1351" xr:uid="{1972F1EF-9FAE-4D74-B014-D1318D5922AE}"/>
    <cellStyle name="20 % - Akzent4 4 3" xfId="199" xr:uid="{00000000-0005-0000-0000-000035000000}"/>
    <cellStyle name="20 % - Akzent4 4 3 2" xfId="586" xr:uid="{137F772B-A1FA-4B62-B204-1D7ED923B2DA}"/>
    <cellStyle name="20 % - Akzent4 4 3 3" xfId="754" xr:uid="{11ACA79C-0E98-44F4-BDBC-FC3F23FB34C8}"/>
    <cellStyle name="20 % - Akzent4 4 3 4" xfId="1060" xr:uid="{AD450C5F-6534-42BA-81CD-670475235940}"/>
    <cellStyle name="20 % - Akzent4 4 3 5" xfId="1407" xr:uid="{9E749313-A92B-4977-8C65-377B2F76F9A1}"/>
    <cellStyle name="20 % - Akzent4 4 4" xfId="353" xr:uid="{00000000-0005-0000-0000-00006D000000}"/>
    <cellStyle name="20 % - Akzent4 4 4 2" xfId="838" xr:uid="{F44F6007-5150-4AC6-97A7-E7EFEC2A3DB9}"/>
    <cellStyle name="20 % - Akzent4 4 4 3" xfId="1146" xr:uid="{48E22682-00F7-479D-80EF-8DD14F762148}"/>
    <cellStyle name="20 % - Akzent4 4 4 4" xfId="1493" xr:uid="{649B916F-FE9A-47A8-9F22-36412F35A868}"/>
    <cellStyle name="20 % - Akzent4 4 5" xfId="642" xr:uid="{80C389EE-5A9B-4FA3-8DE1-40C063367F1C}"/>
    <cellStyle name="20 % - Akzent4 4 6" xfId="948" xr:uid="{E2EEB6C1-7452-4229-89E5-4FD25E405635}"/>
    <cellStyle name="20 % - Akzent4 4 7" xfId="1295" xr:uid="{3940F5DE-7135-4036-A7FE-F6E582B83EFC}"/>
    <cellStyle name="20 % - Akzent4 5" xfId="99" xr:uid="{00000000-0005-0000-0000-000036000000}"/>
    <cellStyle name="20 % - Akzent4 5 2" xfId="213" xr:uid="{00000000-0005-0000-0000-000037000000}"/>
    <cellStyle name="20 % - Akzent4 5 2 2" xfId="598" xr:uid="{25D21487-EB19-41FD-BB75-999C8BAE77E7}"/>
    <cellStyle name="20 % - Akzent4 5 2 3" xfId="768" xr:uid="{93DA9F6E-D62F-4701-A0EF-EE82B6D6A44D}"/>
    <cellStyle name="20 % - Akzent4 5 2 4" xfId="1074" xr:uid="{58002BDD-5DB6-4B66-BE99-A003881C93C5}"/>
    <cellStyle name="20 % - Akzent4 5 2 5" xfId="1421" xr:uid="{A849290E-EB30-431D-AAD0-2C1257408EC7}"/>
    <cellStyle name="20 % - Akzent4 5 3" xfId="367" xr:uid="{00000000-0005-0000-0000-000070000000}"/>
    <cellStyle name="20 % - Akzent4 5 3 2" xfId="851" xr:uid="{3DA9A032-D5AC-4CBA-AE8D-D578E5EAC696}"/>
    <cellStyle name="20 % - Akzent4 5 3 3" xfId="1160" xr:uid="{B806B611-3455-48D1-B8C8-B535269A53CC}"/>
    <cellStyle name="20 % - Akzent4 5 3 4" xfId="1507" xr:uid="{36C202BE-87FF-4B03-AD32-EC4649D0D82A}"/>
    <cellStyle name="20 % - Akzent4 5 4" xfId="654" xr:uid="{8C722DAA-E297-46C4-A945-43775287298E}"/>
    <cellStyle name="20 % - Akzent4 5 5" xfId="960" xr:uid="{389EAC1A-8A68-464C-B4F5-61ADF5BDB90F}"/>
    <cellStyle name="20 % - Akzent4 5 6" xfId="1307" xr:uid="{6E7CD557-110F-48EB-A504-78A2D3B45FB4}"/>
    <cellStyle name="20 % - Akzent4 6" xfId="227" xr:uid="{00000000-0005-0000-0000-000038000000}"/>
    <cellStyle name="20 % - Akzent4 6 2" xfId="381" xr:uid="{00000000-0005-0000-0000-000072000000}"/>
    <cellStyle name="20 % - Akzent4 6 2 2" xfId="865" xr:uid="{7D0DA9B4-4685-436F-BBDD-1E4F57581C6B}"/>
    <cellStyle name="20 % - Akzent4 6 2 3" xfId="1174" xr:uid="{EE6DE435-1753-4C7E-9835-4EF8E2C20EBB}"/>
    <cellStyle name="20 % - Akzent4 6 2 4" xfId="1521" xr:uid="{03E15EA9-0C1D-4507-BE14-9E262DCB3F0B}"/>
    <cellStyle name="20 % - Akzent4 6 3" xfId="781" xr:uid="{4DDE0057-FE90-4C6F-870F-A0A325357613}"/>
    <cellStyle name="20 % - Akzent4 6 4" xfId="1088" xr:uid="{5A3BFD21-F9B5-46CF-AC3A-188A66A927A1}"/>
    <cellStyle name="20 % - Akzent4 6 5" xfId="1435" xr:uid="{0F4E4D5E-E3E1-431C-A328-21E46728C238}"/>
    <cellStyle name="20 % - Akzent4 7" xfId="241" xr:uid="{00000000-0005-0000-0000-000039000000}"/>
    <cellStyle name="20 % - Akzent4 7 2" xfId="395" xr:uid="{00000000-0005-0000-0000-000074000000}"/>
    <cellStyle name="20 % - Akzent4 7 2 2" xfId="879" xr:uid="{104F613A-F428-4D1B-97C6-77F67463A87A}"/>
    <cellStyle name="20 % - Akzent4 7 2 3" xfId="1188" xr:uid="{CCD99706-A883-4DEC-8E4F-130CEF18253A}"/>
    <cellStyle name="20 % - Akzent4 7 2 4" xfId="1535" xr:uid="{C40034C5-3051-4A92-9B8E-4668EAD9EECF}"/>
    <cellStyle name="20 % - Akzent4 7 3" xfId="794" xr:uid="{0B4CDBCA-A797-4BC7-81DF-A04DE61AFF53}"/>
    <cellStyle name="20 % - Akzent4 7 4" xfId="1102" xr:uid="{4EEADFB5-BD6C-4531-82F3-E9D7E397FC59}"/>
    <cellStyle name="20 % - Akzent4 7 5" xfId="1449" xr:uid="{AA6C007A-9A3A-471C-97A4-B335A47BD157}"/>
    <cellStyle name="20 % - Akzent4 8" xfId="155" xr:uid="{00000000-0005-0000-0000-00003A000000}"/>
    <cellStyle name="20 % - Akzent4 8 2" xfId="410" xr:uid="{00000000-0005-0000-0000-000076000000}"/>
    <cellStyle name="20 % - Akzent4 8 2 2" xfId="892" xr:uid="{E496DEE7-68DA-499F-A4B9-4F1367E080D8}"/>
    <cellStyle name="20 % - Akzent4 8 2 3" xfId="1201" xr:uid="{3F0534FE-5A50-4255-8517-8D8C68AA6E0B}"/>
    <cellStyle name="20 % - Akzent4 8 2 4" xfId="1549" xr:uid="{0CE776B8-656F-4011-BAC8-6DD793683E11}"/>
    <cellStyle name="20 % - Akzent4 8 3" xfId="710" xr:uid="{98EF5F19-F979-4A56-ABF9-3B6378D1DAB9}"/>
    <cellStyle name="20 % - Akzent4 8 4" xfId="1016" xr:uid="{E658AFB7-D094-4964-9F70-48745D6BCD76}"/>
    <cellStyle name="20 % - Akzent4 8 5" xfId="1363" xr:uid="{03A913AA-EDCE-4C5B-B4B1-1732103A1E1F}"/>
    <cellStyle name="20 % - Akzent4 9" xfId="35" xr:uid="{00000000-0005-0000-0000-00003B000000}"/>
    <cellStyle name="20 % - Akzent4 9 2" xfId="904" xr:uid="{30B7A797-E6FF-49BA-B0C9-54E657484430}"/>
    <cellStyle name="20 % - Akzent4 9 3" xfId="1215" xr:uid="{17B95B12-EA1D-4A78-8114-40F058F7F68E}"/>
    <cellStyle name="20 % - Akzent4 9 4" xfId="1563" xr:uid="{CDE79B00-B470-4524-81FF-CBB53471C300}"/>
    <cellStyle name="20 % - Akzent5" xfId="274" builtinId="46" customBuiltin="1"/>
    <cellStyle name="20 % - Akzent5 10" xfId="428" xr:uid="{00000000-0005-0000-0000-000079000000}"/>
    <cellStyle name="20 % - Akzent5 10 2" xfId="1229" xr:uid="{8F267E76-F39C-4DC5-B484-67546FC468E9}"/>
    <cellStyle name="20 % - Akzent5 10 3" xfId="1579" xr:uid="{5E962608-BA9D-4DC1-9AC0-36D08A25B1CE}"/>
    <cellStyle name="20 % - Akzent5 11" xfId="442" xr:uid="{00000000-0005-0000-0000-00007A000000}"/>
    <cellStyle name="20 % - Akzent5 11 2" xfId="1241" xr:uid="{74D78085-90B5-4E3D-A54C-2406693A119B}"/>
    <cellStyle name="20 % - Akzent5 11 3" xfId="1593" xr:uid="{7D4F4DC5-56CC-488D-A4E8-EFADEA95111F}"/>
    <cellStyle name="20 % - Akzent5 12" xfId="456" xr:uid="{00000000-0005-0000-0000-00007B000000}"/>
    <cellStyle name="20 % - Akzent5 12 2" xfId="1605" xr:uid="{5C0CF188-4AB5-49B5-85F5-64A2827B68B5}"/>
    <cellStyle name="20 % - Akzent5 13" xfId="470" xr:uid="{00000000-0005-0000-0000-00007C000000}"/>
    <cellStyle name="20 % - Akzent5 13 2" xfId="1617" xr:uid="{E8FB7AA9-DF28-4FF5-83A1-A467CF49E4CD}"/>
    <cellStyle name="20 % - Akzent5 14" xfId="484" xr:uid="{00000000-0005-0000-0000-00007D000000}"/>
    <cellStyle name="20 % - Akzent5 15" xfId="498" xr:uid="{00000000-0005-0000-0000-00007E000000}"/>
    <cellStyle name="20 % - Akzent5 16" xfId="312" xr:uid="{00000000-0005-0000-0000-00007F000000}"/>
    <cellStyle name="20 % - Akzent5 17" xfId="1253" xr:uid="{FFC751CD-7F1C-4126-8709-9673F9AE505B}"/>
    <cellStyle name="20 % - Akzent5 18" xfId="1634" xr:uid="{6752AB2C-71AD-46E7-9B79-DAC01F3A3A27}"/>
    <cellStyle name="20 % - Akzent5 19" xfId="1657" xr:uid="{0C4A532F-02F3-40A3-AE9A-0735D888090F}"/>
    <cellStyle name="20 % - Akzent5 2" xfId="61" xr:uid="{00000000-0005-0000-0000-00003C000000}"/>
    <cellStyle name="20 % - Akzent5 2 2" xfId="117" xr:uid="{00000000-0005-0000-0000-00003D000000}"/>
    <cellStyle name="20 % - Akzent5 2 2 2" xfId="516" xr:uid="{E67EFE6F-DABA-4DE3-9C21-E174F6A4719C}"/>
    <cellStyle name="20 % - Akzent5 2 2 3" xfId="672" xr:uid="{0B7566B5-35A9-4626-ACEA-A0831EF629A2}"/>
    <cellStyle name="20 % - Akzent5 2 2 4" xfId="978" xr:uid="{BB9468F3-D04A-4EAC-AF98-318FBCAE43C0}"/>
    <cellStyle name="20 % - Akzent5 2 2 5" xfId="1325" xr:uid="{8D763DD5-23C4-4B65-8DEE-D8312F91D585}"/>
    <cellStyle name="20 % - Akzent5 2 3" xfId="173" xr:uid="{00000000-0005-0000-0000-00003E000000}"/>
    <cellStyle name="20 % - Akzent5 2 3 2" xfId="560" xr:uid="{B7554327-B094-494D-95D8-02AB5D76EDE0}"/>
    <cellStyle name="20 % - Akzent5 2 3 3" xfId="728" xr:uid="{6368A1AC-DC7F-4D76-9B7D-C521CFD2B2A9}"/>
    <cellStyle name="20 % - Akzent5 2 3 4" xfId="1034" xr:uid="{FC4FAAD0-7B2C-402E-83B8-13BBB9E8909B}"/>
    <cellStyle name="20 % - Akzent5 2 3 5" xfId="1381" xr:uid="{AA09AA18-A02B-4CC3-9C0A-62EEE65C0043}"/>
    <cellStyle name="20 % - Akzent5 2 4" xfId="328" xr:uid="{00000000-0005-0000-0000-000083000000}"/>
    <cellStyle name="20 % - Akzent5 2 4 2" xfId="812" xr:uid="{78E5B0FA-1764-4B43-BDC7-27DF22B17393}"/>
    <cellStyle name="20 % - Akzent5 2 4 3" xfId="1120" xr:uid="{414E1833-1475-49D5-A2E8-6B4FD673A328}"/>
    <cellStyle name="20 % - Akzent5 2 4 4" xfId="1467" xr:uid="{954E40AF-0682-4DC6-BC84-383E8B8EB309}"/>
    <cellStyle name="20 % - Akzent5 2 5" xfId="616" xr:uid="{C1727793-FA6E-4C87-BB1B-AF6E1B37A434}"/>
    <cellStyle name="20 % - Akzent5 2 6" xfId="922" xr:uid="{C1ABA7F0-A5BC-42C9-8ACD-A502CB354C88}"/>
    <cellStyle name="20 % - Akzent5 2 7" xfId="1269" xr:uid="{A250B098-B40B-4679-8581-97D29A14F372}"/>
    <cellStyle name="20 % - Akzent5 20" xfId="1684" xr:uid="{13EA51CA-5CE1-4619-B102-88DDFE9B903D}"/>
    <cellStyle name="20 % - Akzent5 21" xfId="1722" xr:uid="{69FE90BA-D56C-4540-AE06-39E2FF05FDD4}"/>
    <cellStyle name="20 % - Akzent5 3" xfId="75" xr:uid="{00000000-0005-0000-0000-00003F000000}"/>
    <cellStyle name="20 % - Akzent5 3 2" xfId="131" xr:uid="{00000000-0005-0000-0000-000040000000}"/>
    <cellStyle name="20 % - Akzent5 3 2 2" xfId="530" xr:uid="{D5A2C530-AE05-47E8-9C29-E658DD3CC236}"/>
    <cellStyle name="20 % - Akzent5 3 2 3" xfId="686" xr:uid="{76F5A8B4-065D-4EE9-90C8-05D02D9F9DE0}"/>
    <cellStyle name="20 % - Akzent5 3 2 4" xfId="992" xr:uid="{CCF31CD2-EB21-48B9-9117-C7E5C9DF5A02}"/>
    <cellStyle name="20 % - Akzent5 3 2 5" xfId="1339" xr:uid="{489FA800-19EF-478E-BA43-338807E426A4}"/>
    <cellStyle name="20 % - Akzent5 3 3" xfId="187" xr:uid="{00000000-0005-0000-0000-000041000000}"/>
    <cellStyle name="20 % - Akzent5 3 3 2" xfId="574" xr:uid="{A4921A91-CE08-4C7D-91AA-BFDBB78B6C9C}"/>
    <cellStyle name="20 % - Akzent5 3 3 3" xfId="742" xr:uid="{AF1BFDE1-9B89-4D50-A9F0-E1331923D905}"/>
    <cellStyle name="20 % - Akzent5 3 3 4" xfId="1048" xr:uid="{38D14286-A27C-4CE6-AF54-3EF108FCC17E}"/>
    <cellStyle name="20 % - Akzent5 3 3 5" xfId="1395" xr:uid="{C2E145CB-2F01-4772-847B-E5018C4B4BF5}"/>
    <cellStyle name="20 % - Akzent5 3 4" xfId="342" xr:uid="{00000000-0005-0000-0000-000087000000}"/>
    <cellStyle name="20 % - Akzent5 3 4 2" xfId="826" xr:uid="{4AFE5457-D376-420C-9CE4-A8B81E68AC10}"/>
    <cellStyle name="20 % - Akzent5 3 4 3" xfId="1134" xr:uid="{45A42401-7A39-43F3-B724-25A89ACF058E}"/>
    <cellStyle name="20 % - Akzent5 3 4 4" xfId="1481" xr:uid="{FEE2A0B6-8CEB-4B06-8777-6E37782A9808}"/>
    <cellStyle name="20 % - Akzent5 3 5" xfId="630" xr:uid="{803D0619-F095-4ABB-B34D-E462DC42C2D3}"/>
    <cellStyle name="20 % - Akzent5 3 6" xfId="936" xr:uid="{A05C7BA3-9120-4963-B73F-F2C10DBB5343}"/>
    <cellStyle name="20 % - Akzent5 3 7" xfId="1283" xr:uid="{FE70AFA9-1E72-4A68-956D-27DBCE9DB73C}"/>
    <cellStyle name="20 % - Akzent5 4" xfId="89" xr:uid="{00000000-0005-0000-0000-000042000000}"/>
    <cellStyle name="20 % - Akzent5 4 2" xfId="145" xr:uid="{00000000-0005-0000-0000-000043000000}"/>
    <cellStyle name="20 % - Akzent5 4 2 2" xfId="544" xr:uid="{7D83EB41-D8CF-4697-AD84-EB90D745FFC5}"/>
    <cellStyle name="20 % - Akzent5 4 2 3" xfId="700" xr:uid="{32D7CE72-A3B0-4B0F-B36F-ED010469C819}"/>
    <cellStyle name="20 % - Akzent5 4 2 4" xfId="1006" xr:uid="{0B2E5AFE-09B1-4A49-AD98-DB07D2748BC0}"/>
    <cellStyle name="20 % - Akzent5 4 2 5" xfId="1353" xr:uid="{334A8033-C83C-4A7C-8567-78329955CF5B}"/>
    <cellStyle name="20 % - Akzent5 4 3" xfId="201" xr:uid="{00000000-0005-0000-0000-000044000000}"/>
    <cellStyle name="20 % - Akzent5 4 3 2" xfId="588" xr:uid="{A244CC32-01D8-45F2-92F2-7B5B9C65DA2A}"/>
    <cellStyle name="20 % - Akzent5 4 3 3" xfId="756" xr:uid="{A868CA0C-5828-4625-ACF6-217AB1A75720}"/>
    <cellStyle name="20 % - Akzent5 4 3 4" xfId="1062" xr:uid="{0D0EA7BD-D1E6-49D7-80EE-0233780B8B7E}"/>
    <cellStyle name="20 % - Akzent5 4 3 5" xfId="1409" xr:uid="{8287963A-9254-4479-BFB6-959CFEC30711}"/>
    <cellStyle name="20 % - Akzent5 4 4" xfId="355" xr:uid="{00000000-0005-0000-0000-00008B000000}"/>
    <cellStyle name="20 % - Akzent5 4 4 2" xfId="840" xr:uid="{300AEBE7-4307-4D13-B031-F509ECA18E05}"/>
    <cellStyle name="20 % - Akzent5 4 4 3" xfId="1148" xr:uid="{46C98A7D-A5CD-48EB-B988-68A6677B00CE}"/>
    <cellStyle name="20 % - Akzent5 4 4 4" xfId="1495" xr:uid="{E3206CCB-A0BD-481A-A3A0-083FFA98AFDE}"/>
    <cellStyle name="20 % - Akzent5 4 5" xfId="644" xr:uid="{D17B1213-FB20-40AD-9019-BB75DE1DB9D7}"/>
    <cellStyle name="20 % - Akzent5 4 6" xfId="950" xr:uid="{BD3B00B6-A9CB-479B-AD34-FF8DDCF20D34}"/>
    <cellStyle name="20 % - Akzent5 4 7" xfId="1297" xr:uid="{61AF0F35-636A-42F1-9059-0A8DD256B36C}"/>
    <cellStyle name="20 % - Akzent5 5" xfId="101" xr:uid="{00000000-0005-0000-0000-000045000000}"/>
    <cellStyle name="20 % - Akzent5 5 2" xfId="215" xr:uid="{00000000-0005-0000-0000-000046000000}"/>
    <cellStyle name="20 % - Akzent5 5 2 2" xfId="600" xr:uid="{1C97074C-AEB0-411D-B87A-D51D20D92BFA}"/>
    <cellStyle name="20 % - Akzent5 5 2 3" xfId="770" xr:uid="{E57E741B-D000-4EE7-A2DB-F1CB949726DC}"/>
    <cellStyle name="20 % - Akzent5 5 2 4" xfId="1076" xr:uid="{C40A16AB-670B-4E88-99D2-5BEC9764184C}"/>
    <cellStyle name="20 % - Akzent5 5 2 5" xfId="1423" xr:uid="{63DFDE61-ABD5-48C1-A45F-8BFCC0BB7734}"/>
    <cellStyle name="20 % - Akzent5 5 3" xfId="369" xr:uid="{00000000-0005-0000-0000-00008E000000}"/>
    <cellStyle name="20 % - Akzent5 5 3 2" xfId="853" xr:uid="{3B1FC970-C2CC-42E7-822E-402BE913F061}"/>
    <cellStyle name="20 % - Akzent5 5 3 3" xfId="1162" xr:uid="{56261B87-F354-432D-8DD3-E8038B388D43}"/>
    <cellStyle name="20 % - Akzent5 5 3 4" xfId="1509" xr:uid="{E0409659-524E-4D4E-B6CD-2BACE10506A7}"/>
    <cellStyle name="20 % - Akzent5 5 4" xfId="656" xr:uid="{84A208D2-4986-495E-94FF-548A18D525DA}"/>
    <cellStyle name="20 % - Akzent5 5 5" xfId="962" xr:uid="{C1B41224-5F70-4889-B9B2-ED0BBAB22718}"/>
    <cellStyle name="20 % - Akzent5 5 6" xfId="1309" xr:uid="{3162A70B-2693-4D7B-A60B-B51BB0125C54}"/>
    <cellStyle name="20 % - Akzent5 6" xfId="229" xr:uid="{00000000-0005-0000-0000-000047000000}"/>
    <cellStyle name="20 % - Akzent5 6 2" xfId="383" xr:uid="{00000000-0005-0000-0000-000090000000}"/>
    <cellStyle name="20 % - Akzent5 6 2 2" xfId="867" xr:uid="{5D02F9B6-DE97-4453-B3B8-D0DC9EEA8699}"/>
    <cellStyle name="20 % - Akzent5 6 2 3" xfId="1176" xr:uid="{BF074F8B-63E3-463B-BFCF-8EC791BDDBBF}"/>
    <cellStyle name="20 % - Akzent5 6 2 4" xfId="1523" xr:uid="{D5F8945F-0664-4F7B-994B-A9C2686F165E}"/>
    <cellStyle name="20 % - Akzent5 6 3" xfId="783" xr:uid="{C68DCB6F-84DE-4936-B59A-E725EE25BB38}"/>
    <cellStyle name="20 % - Akzent5 6 4" xfId="1090" xr:uid="{C851B401-D5F1-41BE-AD09-671A19C2C1B5}"/>
    <cellStyle name="20 % - Akzent5 6 5" xfId="1437" xr:uid="{22C8EB48-CE26-4C8A-A59D-DE1CF76A6CB2}"/>
    <cellStyle name="20 % - Akzent5 7" xfId="243" xr:uid="{00000000-0005-0000-0000-000048000000}"/>
    <cellStyle name="20 % - Akzent5 7 2" xfId="397" xr:uid="{00000000-0005-0000-0000-000092000000}"/>
    <cellStyle name="20 % - Akzent5 7 2 2" xfId="881" xr:uid="{A7E00363-80AD-48CE-900B-C7936BB60EF3}"/>
    <cellStyle name="20 % - Akzent5 7 2 3" xfId="1190" xr:uid="{AC9B12FF-BC57-49CA-8121-B504CCF57819}"/>
    <cellStyle name="20 % - Akzent5 7 2 4" xfId="1537" xr:uid="{E27E5A05-F80F-4743-8832-A19CBB343631}"/>
    <cellStyle name="20 % - Akzent5 7 3" xfId="796" xr:uid="{D4DA16B7-FD5D-4F63-A8DC-C29E1717103B}"/>
    <cellStyle name="20 % - Akzent5 7 4" xfId="1104" xr:uid="{2A28D617-795A-4407-8470-0CAEAE41A0E9}"/>
    <cellStyle name="20 % - Akzent5 7 5" xfId="1451" xr:uid="{13D6AEB2-7C84-4706-9628-121B5C974E8C}"/>
    <cellStyle name="20 % - Akzent5 8" xfId="157" xr:uid="{00000000-0005-0000-0000-000049000000}"/>
    <cellStyle name="20 % - Akzent5 8 2" xfId="412" xr:uid="{00000000-0005-0000-0000-000094000000}"/>
    <cellStyle name="20 % - Akzent5 8 2 2" xfId="894" xr:uid="{820C1046-68C3-48CA-B1C0-C658B9087171}"/>
    <cellStyle name="20 % - Akzent5 8 2 3" xfId="1203" xr:uid="{47CBB52B-A230-48F1-8BE1-E6D25F1C8AE7}"/>
    <cellStyle name="20 % - Akzent5 8 2 4" xfId="1551" xr:uid="{5D3FCAE0-DB69-47EF-8D5C-9AFE2C943C7C}"/>
    <cellStyle name="20 % - Akzent5 8 3" xfId="712" xr:uid="{C0FFDCAA-D11C-4F8B-8184-C83CBEFCA2E4}"/>
    <cellStyle name="20 % - Akzent5 8 4" xfId="1018" xr:uid="{A6851DA0-03E6-4A3C-BFB7-1CEF0B80BA44}"/>
    <cellStyle name="20 % - Akzent5 8 5" xfId="1365" xr:uid="{C17BD289-30D3-40AC-91AD-1AF6652CC1EE}"/>
    <cellStyle name="20 % - Akzent5 9" xfId="39" xr:uid="{00000000-0005-0000-0000-00004A000000}"/>
    <cellStyle name="20 % - Akzent5 9 2" xfId="906" xr:uid="{A8E94BEB-2ECD-4D1B-AB3A-D2FB7DDB065E}"/>
    <cellStyle name="20 % - Akzent5 9 3" xfId="1217" xr:uid="{305D91E7-186B-4DBE-8DE3-37E6C5AA5990}"/>
    <cellStyle name="20 % - Akzent5 9 4" xfId="1565" xr:uid="{DEEAE8B2-D145-4347-B7AB-442438F9F270}"/>
    <cellStyle name="20 % - Akzent6" xfId="277" builtinId="50" customBuiltin="1"/>
    <cellStyle name="20 % - Akzent6 10" xfId="430" xr:uid="{00000000-0005-0000-0000-000097000000}"/>
    <cellStyle name="20 % - Akzent6 10 2" xfId="1231" xr:uid="{8420F00B-801C-499B-A56D-7928C3C8490C}"/>
    <cellStyle name="20 % - Akzent6 10 3" xfId="1581" xr:uid="{3218C681-AEB8-4999-8C77-71B5999362EE}"/>
    <cellStyle name="20 % - Akzent6 11" xfId="444" xr:uid="{00000000-0005-0000-0000-000098000000}"/>
    <cellStyle name="20 % - Akzent6 11 2" xfId="1243" xr:uid="{7C9DFD21-10F1-4029-A60B-C42D0DFF5AA0}"/>
    <cellStyle name="20 % - Akzent6 11 3" xfId="1595" xr:uid="{CA6A9D60-D920-4F81-A310-F726024428F9}"/>
    <cellStyle name="20 % - Akzent6 12" xfId="458" xr:uid="{00000000-0005-0000-0000-000099000000}"/>
    <cellStyle name="20 % - Akzent6 12 2" xfId="1607" xr:uid="{1C98D491-A58B-4655-A4BA-B2C8D8DD9630}"/>
    <cellStyle name="20 % - Akzent6 13" xfId="472" xr:uid="{00000000-0005-0000-0000-00009A000000}"/>
    <cellStyle name="20 % - Akzent6 13 2" xfId="1619" xr:uid="{552A7638-4751-45AF-BE63-FC187EE296E1}"/>
    <cellStyle name="20 % - Akzent6 14" xfId="486" xr:uid="{00000000-0005-0000-0000-00009B000000}"/>
    <cellStyle name="20 % - Akzent6 15" xfId="500" xr:uid="{00000000-0005-0000-0000-00009C000000}"/>
    <cellStyle name="20 % - Akzent6 16" xfId="314" xr:uid="{00000000-0005-0000-0000-00009D000000}"/>
    <cellStyle name="20 % - Akzent6 17" xfId="1255" xr:uid="{2B97FC83-9D8C-4105-851C-BCEBA21EBB8C}"/>
    <cellStyle name="20 % - Akzent6 18" xfId="1636" xr:uid="{BB660DD6-7F8B-4484-8FCC-5AD3941D945C}"/>
    <cellStyle name="20 % - Akzent6 19" xfId="1659" xr:uid="{96EB8F9E-6AE6-4150-9473-E1ED9C778E86}"/>
    <cellStyle name="20 % - Akzent6 2" xfId="63" xr:uid="{00000000-0005-0000-0000-00004B000000}"/>
    <cellStyle name="20 % - Akzent6 2 2" xfId="119" xr:uid="{00000000-0005-0000-0000-00004C000000}"/>
    <cellStyle name="20 % - Akzent6 2 2 2" xfId="518" xr:uid="{91E4EB17-44A1-41DC-A345-7057F7527696}"/>
    <cellStyle name="20 % - Akzent6 2 2 3" xfId="674" xr:uid="{2E048834-692E-469B-92BB-1A3FABE9D429}"/>
    <cellStyle name="20 % - Akzent6 2 2 4" xfId="980" xr:uid="{7F0807CB-BA33-4D9C-A3E7-D37D8B26DB08}"/>
    <cellStyle name="20 % - Akzent6 2 2 5" xfId="1327" xr:uid="{6BED9145-C642-42DF-BE2E-C6F0C9CA39A0}"/>
    <cellStyle name="20 % - Akzent6 2 3" xfId="175" xr:uid="{00000000-0005-0000-0000-00004D000000}"/>
    <cellStyle name="20 % - Akzent6 2 3 2" xfId="562" xr:uid="{C928A387-CE8E-4B29-8150-9F07DBC8A2AA}"/>
    <cellStyle name="20 % - Akzent6 2 3 3" xfId="730" xr:uid="{3D81ED9D-406E-466D-BBA0-843930498845}"/>
    <cellStyle name="20 % - Akzent6 2 3 4" xfId="1036" xr:uid="{8E79B402-863A-4D3E-8E91-5AC7FB5E5ED1}"/>
    <cellStyle name="20 % - Akzent6 2 3 5" xfId="1383" xr:uid="{D144DDE6-A5D2-4694-915C-382BB4FC85FC}"/>
    <cellStyle name="20 % - Akzent6 2 4" xfId="330" xr:uid="{00000000-0005-0000-0000-0000A1000000}"/>
    <cellStyle name="20 % - Akzent6 2 4 2" xfId="814" xr:uid="{050D122D-68DC-4B22-A62C-6BA78B802848}"/>
    <cellStyle name="20 % - Akzent6 2 4 3" xfId="1122" xr:uid="{1481FF8E-B963-4CB2-9C35-12BE6B2BABE5}"/>
    <cellStyle name="20 % - Akzent6 2 4 4" xfId="1469" xr:uid="{4ADD445A-301A-4358-9A4F-73ED06F75268}"/>
    <cellStyle name="20 % - Akzent6 2 5" xfId="618" xr:uid="{112A27D1-5CD9-4287-A38B-AE05FD322704}"/>
    <cellStyle name="20 % - Akzent6 2 6" xfId="924" xr:uid="{9D774F03-EFA8-4386-B174-23F7A227A313}"/>
    <cellStyle name="20 % - Akzent6 2 7" xfId="1271" xr:uid="{733F03C1-763F-4D0D-9587-747806951D54}"/>
    <cellStyle name="20 % - Akzent6 20" xfId="1686" xr:uid="{F8FBF478-C336-4F94-B39D-39D6BA13B414}"/>
    <cellStyle name="20 % - Akzent6 21" xfId="1724" xr:uid="{5D070283-CD2E-403A-9E2D-CE9787AA0E0F}"/>
    <cellStyle name="20 % - Akzent6 3" xfId="77" xr:uid="{00000000-0005-0000-0000-00004E000000}"/>
    <cellStyle name="20 % - Akzent6 3 2" xfId="133" xr:uid="{00000000-0005-0000-0000-00004F000000}"/>
    <cellStyle name="20 % - Akzent6 3 2 2" xfId="532" xr:uid="{99088561-6E10-4D9A-B8E3-DD3A9F023DA6}"/>
    <cellStyle name="20 % - Akzent6 3 2 3" xfId="688" xr:uid="{9D295FED-5E9A-4872-B34A-BF7F25E06658}"/>
    <cellStyle name="20 % - Akzent6 3 2 4" xfId="994" xr:uid="{EE3680D6-D1BF-4F78-98B1-25594FAE73B1}"/>
    <cellStyle name="20 % - Akzent6 3 2 5" xfId="1341" xr:uid="{516DF5D7-ABD7-4451-AEA1-84F6075D3D9F}"/>
    <cellStyle name="20 % - Akzent6 3 3" xfId="189" xr:uid="{00000000-0005-0000-0000-000050000000}"/>
    <cellStyle name="20 % - Akzent6 3 3 2" xfId="576" xr:uid="{15E9DDFA-B6BF-4F5B-957D-EFFDB60EFF21}"/>
    <cellStyle name="20 % - Akzent6 3 3 3" xfId="744" xr:uid="{6A5F84EA-D284-4C7D-B38B-35F60D58A65C}"/>
    <cellStyle name="20 % - Akzent6 3 3 4" xfId="1050" xr:uid="{00856FAC-A9C1-4286-9370-E4231D1D57FF}"/>
    <cellStyle name="20 % - Akzent6 3 3 5" xfId="1397" xr:uid="{9AC41E88-B189-4288-8AEF-1E20D413E2FB}"/>
    <cellStyle name="20 % - Akzent6 3 4" xfId="344" xr:uid="{00000000-0005-0000-0000-0000A5000000}"/>
    <cellStyle name="20 % - Akzent6 3 4 2" xfId="828" xr:uid="{E98E4E4A-6790-4786-A515-1E29D981A281}"/>
    <cellStyle name="20 % - Akzent6 3 4 3" xfId="1136" xr:uid="{B5246444-4DF5-42B2-994A-2C7073CC4D28}"/>
    <cellStyle name="20 % - Akzent6 3 4 4" xfId="1483" xr:uid="{590BE372-5171-4F39-86E6-940308034F54}"/>
    <cellStyle name="20 % - Akzent6 3 5" xfId="632" xr:uid="{ECE69687-F8D8-4243-8434-B4B7A601E5E5}"/>
    <cellStyle name="20 % - Akzent6 3 6" xfId="938" xr:uid="{A9691D65-4B13-4A7B-9B4C-D3B00277CCE7}"/>
    <cellStyle name="20 % - Akzent6 3 7" xfId="1285" xr:uid="{D4331204-3218-4F01-92F0-C2B1438D5E5B}"/>
    <cellStyle name="20 % - Akzent6 4" xfId="91" xr:uid="{00000000-0005-0000-0000-000051000000}"/>
    <cellStyle name="20 % - Akzent6 4 2" xfId="147" xr:uid="{00000000-0005-0000-0000-000052000000}"/>
    <cellStyle name="20 % - Akzent6 4 2 2" xfId="546" xr:uid="{240E4AFA-DE28-421C-B608-DF30572CA7A3}"/>
    <cellStyle name="20 % - Akzent6 4 2 3" xfId="702" xr:uid="{A4E3C34B-691D-4B7A-A4AD-F0D5584A5962}"/>
    <cellStyle name="20 % - Akzent6 4 2 4" xfId="1008" xr:uid="{78C500F1-3A49-4A8C-8F32-1065960A5989}"/>
    <cellStyle name="20 % - Akzent6 4 2 5" xfId="1355" xr:uid="{8831032A-9370-4DA4-A408-D128BA95056B}"/>
    <cellStyle name="20 % - Akzent6 4 3" xfId="203" xr:uid="{00000000-0005-0000-0000-000053000000}"/>
    <cellStyle name="20 % - Akzent6 4 3 2" xfId="590" xr:uid="{C7D3BE16-00E3-4C91-ADE8-51EFBBACEB57}"/>
    <cellStyle name="20 % - Akzent6 4 3 3" xfId="758" xr:uid="{53E81886-736C-4560-B1C2-5F98E56E15FF}"/>
    <cellStyle name="20 % - Akzent6 4 3 4" xfId="1064" xr:uid="{0C7E2BD6-6917-4D67-BC59-9FD21934A8BF}"/>
    <cellStyle name="20 % - Akzent6 4 3 5" xfId="1411" xr:uid="{D2C6D5BB-1E4F-4907-9107-160EAA3B5B55}"/>
    <cellStyle name="20 % - Akzent6 4 4" xfId="357" xr:uid="{00000000-0005-0000-0000-0000A9000000}"/>
    <cellStyle name="20 % - Akzent6 4 4 2" xfId="842" xr:uid="{7A4E1441-62AE-4F09-9929-39A5ADC09510}"/>
    <cellStyle name="20 % - Akzent6 4 4 3" xfId="1150" xr:uid="{DF15C1D9-0EE9-4E17-9994-52DB8E873478}"/>
    <cellStyle name="20 % - Akzent6 4 4 4" xfId="1497" xr:uid="{58B2D915-421A-498A-9D87-B75EEEC54237}"/>
    <cellStyle name="20 % - Akzent6 4 5" xfId="646" xr:uid="{2975B7A1-4A6D-45F8-8C4B-C89E3A68C207}"/>
    <cellStyle name="20 % - Akzent6 4 6" xfId="952" xr:uid="{1D6B6A57-FB97-4D1A-8778-2B1417CD59C5}"/>
    <cellStyle name="20 % - Akzent6 4 7" xfId="1299" xr:uid="{C2117C12-4E44-43F7-AF48-F8E895C87AF4}"/>
    <cellStyle name="20 % - Akzent6 5" xfId="103" xr:uid="{00000000-0005-0000-0000-000054000000}"/>
    <cellStyle name="20 % - Akzent6 5 2" xfId="217" xr:uid="{00000000-0005-0000-0000-000055000000}"/>
    <cellStyle name="20 % - Akzent6 5 2 2" xfId="602" xr:uid="{C5C45D02-D551-45D8-8C0C-0B83657EE5CD}"/>
    <cellStyle name="20 % - Akzent6 5 2 3" xfId="772" xr:uid="{3B9C36DD-B75A-4FA1-88D8-C8BFD6CBC624}"/>
    <cellStyle name="20 % - Akzent6 5 2 4" xfId="1078" xr:uid="{6CB3833A-A692-442E-94B4-02BAAAA5F637}"/>
    <cellStyle name="20 % - Akzent6 5 2 5" xfId="1425" xr:uid="{4D422DBF-8C91-44AE-829C-4D50EBE9B91C}"/>
    <cellStyle name="20 % - Akzent6 5 3" xfId="371" xr:uid="{00000000-0005-0000-0000-0000AC000000}"/>
    <cellStyle name="20 % - Akzent6 5 3 2" xfId="855" xr:uid="{C2AB2C95-BCB5-4884-B86B-A45C901A966D}"/>
    <cellStyle name="20 % - Akzent6 5 3 3" xfId="1164" xr:uid="{81498A6E-8216-4A73-8F32-21C4A1056A22}"/>
    <cellStyle name="20 % - Akzent6 5 3 4" xfId="1511" xr:uid="{DBC87F86-7045-4754-8E01-BD3841033C7A}"/>
    <cellStyle name="20 % - Akzent6 5 4" xfId="658" xr:uid="{9E811DAC-FED5-4AE0-869E-96E68F95220F}"/>
    <cellStyle name="20 % - Akzent6 5 5" xfId="964" xr:uid="{7FA46380-7A91-48D9-840A-A67283B6A6A1}"/>
    <cellStyle name="20 % - Akzent6 5 6" xfId="1311" xr:uid="{7ACF2A12-2865-4182-9B40-A6CB13F33A1D}"/>
    <cellStyle name="20 % - Akzent6 6" xfId="231" xr:uid="{00000000-0005-0000-0000-000056000000}"/>
    <cellStyle name="20 % - Akzent6 6 2" xfId="385" xr:uid="{00000000-0005-0000-0000-0000AE000000}"/>
    <cellStyle name="20 % - Akzent6 6 2 2" xfId="869" xr:uid="{1EF4F93A-36AA-4A0D-BC92-FF0E2705DDAF}"/>
    <cellStyle name="20 % - Akzent6 6 2 3" xfId="1178" xr:uid="{0F730A4D-2F6C-4A8F-995B-D0783138E695}"/>
    <cellStyle name="20 % - Akzent6 6 2 4" xfId="1525" xr:uid="{3656B74E-A5F9-4416-8DA7-2EE46660AF44}"/>
    <cellStyle name="20 % - Akzent6 6 3" xfId="785" xr:uid="{981326B6-7F98-4F99-B7EB-4374CA08BCE6}"/>
    <cellStyle name="20 % - Akzent6 6 4" xfId="1092" xr:uid="{E9931DE0-7F98-4E29-904A-D269549E6E64}"/>
    <cellStyle name="20 % - Akzent6 6 5" xfId="1439" xr:uid="{449C97CB-EDA2-437D-A3B5-B188141213C6}"/>
    <cellStyle name="20 % - Akzent6 7" xfId="245" xr:uid="{00000000-0005-0000-0000-000057000000}"/>
    <cellStyle name="20 % - Akzent6 7 2" xfId="399" xr:uid="{00000000-0005-0000-0000-0000B0000000}"/>
    <cellStyle name="20 % - Akzent6 7 2 2" xfId="883" xr:uid="{306A4EC2-EEDE-49DD-A154-18E0E57A13CD}"/>
    <cellStyle name="20 % - Akzent6 7 2 3" xfId="1192" xr:uid="{A177A0EC-8E7E-4C1A-90C1-15FDCF1C4DD1}"/>
    <cellStyle name="20 % - Akzent6 7 2 4" xfId="1539" xr:uid="{87A00602-6865-4851-ABE4-8A79D1C9325D}"/>
    <cellStyle name="20 % - Akzent6 7 3" xfId="798" xr:uid="{25EDD0A2-EC6D-4E52-8D0A-96EA49D6C190}"/>
    <cellStyle name="20 % - Akzent6 7 4" xfId="1106" xr:uid="{285CD85E-3A10-436B-ACE1-B1241F9B751D}"/>
    <cellStyle name="20 % - Akzent6 7 5" xfId="1453" xr:uid="{0B4DDEC0-7FEA-4EAC-A38B-B69F32287DA8}"/>
    <cellStyle name="20 % - Akzent6 8" xfId="159" xr:uid="{00000000-0005-0000-0000-000058000000}"/>
    <cellStyle name="20 % - Akzent6 8 2" xfId="414" xr:uid="{00000000-0005-0000-0000-0000B2000000}"/>
    <cellStyle name="20 % - Akzent6 8 2 2" xfId="896" xr:uid="{EE3535E2-45BB-465E-BDD6-76F8A077FA9C}"/>
    <cellStyle name="20 % - Akzent6 8 2 3" xfId="1205" xr:uid="{E62E53AE-A8D4-4AC9-A5A9-AB4823D61303}"/>
    <cellStyle name="20 % - Akzent6 8 2 4" xfId="1553" xr:uid="{2969AB29-520C-4916-B1CA-468CF532C6E1}"/>
    <cellStyle name="20 % - Akzent6 8 3" xfId="714" xr:uid="{2C01D250-DC52-45E8-A9E8-117F4A9345B9}"/>
    <cellStyle name="20 % - Akzent6 8 4" xfId="1020" xr:uid="{1971B226-9387-4CBF-B112-57B810C8CC7B}"/>
    <cellStyle name="20 % - Akzent6 8 5" xfId="1367" xr:uid="{51800DD6-2D20-406D-807E-87FE74516373}"/>
    <cellStyle name="20 % - Akzent6 9" xfId="43" xr:uid="{00000000-0005-0000-0000-000059000000}"/>
    <cellStyle name="20 % - Akzent6 9 2" xfId="908" xr:uid="{94280AD6-73BC-4E26-B487-5BE834A00D8F}"/>
    <cellStyle name="20 % - Akzent6 9 3" xfId="1219" xr:uid="{C25DC232-A66F-4DAF-97EF-437029C20574}"/>
    <cellStyle name="20 % - Akzent6 9 4" xfId="1567" xr:uid="{C1C18966-D51E-4CE8-B125-94D09A89EB26}"/>
    <cellStyle name="40 % - Akzent1" xfId="263" builtinId="31" customBuiltin="1"/>
    <cellStyle name="40 % - Akzent1 10" xfId="421" xr:uid="{00000000-0005-0000-0000-0000B5000000}"/>
    <cellStyle name="40 % - Akzent1 10 2" xfId="1222" xr:uid="{0EF7A09C-B8DE-47EF-90BE-CB7137BE3D48}"/>
    <cellStyle name="40 % - Akzent1 10 3" xfId="1572" xr:uid="{F4B299FF-DB3C-444E-B59C-8BB70A66FC24}"/>
    <cellStyle name="40 % - Akzent1 11" xfId="435" xr:uid="{00000000-0005-0000-0000-0000B6000000}"/>
    <cellStyle name="40 % - Akzent1 11 2" xfId="1234" xr:uid="{D220F3A2-410A-4731-83BD-B4EE3E879EB3}"/>
    <cellStyle name="40 % - Akzent1 11 3" xfId="1586" xr:uid="{1E5EB73C-1EC5-4E21-9EF5-0F4EB4136A6B}"/>
    <cellStyle name="40 % - Akzent1 12" xfId="449" xr:uid="{00000000-0005-0000-0000-0000B7000000}"/>
    <cellStyle name="40 % - Akzent1 12 2" xfId="1598" xr:uid="{93B1286F-F2E4-4376-9BFC-4657FF6BE77A}"/>
    <cellStyle name="40 % - Akzent1 13" xfId="463" xr:uid="{00000000-0005-0000-0000-0000B8000000}"/>
    <cellStyle name="40 % - Akzent1 13 2" xfId="1610" xr:uid="{78E950E7-5EC1-4592-B578-EC16B801A71E}"/>
    <cellStyle name="40 % - Akzent1 14" xfId="477" xr:uid="{00000000-0005-0000-0000-0000B9000000}"/>
    <cellStyle name="40 % - Akzent1 15" xfId="491" xr:uid="{00000000-0005-0000-0000-0000BA000000}"/>
    <cellStyle name="40 % - Akzent1 16" xfId="305" xr:uid="{00000000-0005-0000-0000-0000BB000000}"/>
    <cellStyle name="40 % - Akzent1 17" xfId="1246" xr:uid="{717BCCB7-D07B-46B0-9256-65632D35A7E4}"/>
    <cellStyle name="40 % - Akzent1 18" xfId="1627" xr:uid="{963BF2D7-AF96-4198-884D-EB3B37C2C478}"/>
    <cellStyle name="40 % - Akzent1 19" xfId="1650" xr:uid="{0571ED93-4A01-4308-9A17-15787DBF972E}"/>
    <cellStyle name="40 % - Akzent1 2" xfId="54" xr:uid="{00000000-0005-0000-0000-00005A000000}"/>
    <cellStyle name="40 % - Akzent1 2 2" xfId="110" xr:uid="{00000000-0005-0000-0000-00005B000000}"/>
    <cellStyle name="40 % - Akzent1 2 2 2" xfId="509" xr:uid="{98B8B439-A0DE-4552-BA79-EDC06452BC0C}"/>
    <cellStyle name="40 % - Akzent1 2 2 3" xfId="665" xr:uid="{577EACD1-0C44-4D46-BB4D-57F4444099CF}"/>
    <cellStyle name="40 % - Akzent1 2 2 4" xfId="971" xr:uid="{297292CD-2F1A-4CE6-9400-EE1B812A25D5}"/>
    <cellStyle name="40 % - Akzent1 2 2 5" xfId="1318" xr:uid="{0457FB04-1F10-4324-8462-5AF157EB0AF0}"/>
    <cellStyle name="40 % - Akzent1 2 3" xfId="166" xr:uid="{00000000-0005-0000-0000-00005C000000}"/>
    <cellStyle name="40 % - Akzent1 2 3 2" xfId="553" xr:uid="{36696C6F-5D71-40B2-9E54-11D7F1B24A2C}"/>
    <cellStyle name="40 % - Akzent1 2 3 3" xfId="721" xr:uid="{4E64F9A0-6AE9-46AA-A4BD-EB1A274CCA7D}"/>
    <cellStyle name="40 % - Akzent1 2 3 4" xfId="1027" xr:uid="{E8761C2D-0C01-4B9C-9908-68978757EC25}"/>
    <cellStyle name="40 % - Akzent1 2 3 5" xfId="1374" xr:uid="{61348F48-034C-4D44-BFCF-FE018058A334}"/>
    <cellStyle name="40 % - Akzent1 2 4" xfId="321" xr:uid="{00000000-0005-0000-0000-0000BF000000}"/>
    <cellStyle name="40 % - Akzent1 2 4 2" xfId="805" xr:uid="{6F272897-F44B-4379-A967-1609F77DDB1D}"/>
    <cellStyle name="40 % - Akzent1 2 4 3" xfId="1113" xr:uid="{F2207F2E-84ED-439F-A4E7-644292B89FC0}"/>
    <cellStyle name="40 % - Akzent1 2 4 4" xfId="1460" xr:uid="{42964F09-6627-4842-89BF-DA0B0F95111B}"/>
    <cellStyle name="40 % - Akzent1 2 5" xfId="609" xr:uid="{C48E2FC1-6F7F-4343-B514-216934DE5EE5}"/>
    <cellStyle name="40 % - Akzent1 2 6" xfId="915" xr:uid="{33C22FA9-234B-466C-B29A-A1870828A00B}"/>
    <cellStyle name="40 % - Akzent1 2 7" xfId="1262" xr:uid="{1D63228E-76B8-4AAB-B544-00270A7525CB}"/>
    <cellStyle name="40 % - Akzent1 20" xfId="1677" xr:uid="{847E5500-A149-4D6B-AAFC-A166442AA90B}"/>
    <cellStyle name="40 % - Akzent1 21" xfId="1715" xr:uid="{48EC5205-0F49-498C-899D-7073622C3AC4}"/>
    <cellStyle name="40 % - Akzent1 3" xfId="68" xr:uid="{00000000-0005-0000-0000-00005D000000}"/>
    <cellStyle name="40 % - Akzent1 3 2" xfId="124" xr:uid="{00000000-0005-0000-0000-00005E000000}"/>
    <cellStyle name="40 % - Akzent1 3 2 2" xfId="523" xr:uid="{F75FD3C5-B660-492B-B286-398F2785786C}"/>
    <cellStyle name="40 % - Akzent1 3 2 3" xfId="679" xr:uid="{9DC68839-B1FE-41A1-ADB7-79E16985632B}"/>
    <cellStyle name="40 % - Akzent1 3 2 4" xfId="985" xr:uid="{20AEA16D-B59B-489F-ABE4-EA8331216D95}"/>
    <cellStyle name="40 % - Akzent1 3 2 5" xfId="1332" xr:uid="{DE39CA31-53EE-48DE-97C6-3E17E63BBA29}"/>
    <cellStyle name="40 % - Akzent1 3 3" xfId="180" xr:uid="{00000000-0005-0000-0000-00005F000000}"/>
    <cellStyle name="40 % - Akzent1 3 3 2" xfId="567" xr:uid="{9CE84575-41CC-4EF7-95B3-BA9005888CA1}"/>
    <cellStyle name="40 % - Akzent1 3 3 3" xfId="735" xr:uid="{C0AF513C-14CC-4D6C-A449-17A161DA3075}"/>
    <cellStyle name="40 % - Akzent1 3 3 4" xfId="1041" xr:uid="{E7409417-6609-4F2C-895A-403AA074A8CC}"/>
    <cellStyle name="40 % - Akzent1 3 3 5" xfId="1388" xr:uid="{31FC5C2B-4BCD-4409-B501-A2AB31FA6F3A}"/>
    <cellStyle name="40 % - Akzent1 3 4" xfId="335" xr:uid="{00000000-0005-0000-0000-0000C3000000}"/>
    <cellStyle name="40 % - Akzent1 3 4 2" xfId="819" xr:uid="{EFF4BF32-ECE7-4685-ADB5-FAB08FB97606}"/>
    <cellStyle name="40 % - Akzent1 3 4 3" xfId="1127" xr:uid="{3D45BC66-876E-4559-AB69-71A9B181E55F}"/>
    <cellStyle name="40 % - Akzent1 3 4 4" xfId="1474" xr:uid="{3CBBE0CF-B3FD-48F8-9738-0DA0B2011250}"/>
    <cellStyle name="40 % - Akzent1 3 5" xfId="623" xr:uid="{1344E5A9-2DA6-486E-B562-93D07586665E}"/>
    <cellStyle name="40 % - Akzent1 3 6" xfId="929" xr:uid="{B4D7D593-70E9-423B-A8A2-597E225FF35B}"/>
    <cellStyle name="40 % - Akzent1 3 7" xfId="1276" xr:uid="{D3EFAFE1-D3D9-45A3-8C32-E5BD91B0A543}"/>
    <cellStyle name="40 % - Akzent1 4" xfId="82" xr:uid="{00000000-0005-0000-0000-000060000000}"/>
    <cellStyle name="40 % - Akzent1 4 2" xfId="138" xr:uid="{00000000-0005-0000-0000-000061000000}"/>
    <cellStyle name="40 % - Akzent1 4 2 2" xfId="537" xr:uid="{728126C4-DF50-477B-A5CF-C703A33AC29F}"/>
    <cellStyle name="40 % - Akzent1 4 2 3" xfId="693" xr:uid="{78940CC3-CAB1-4875-AA78-AB168C995166}"/>
    <cellStyle name="40 % - Akzent1 4 2 4" xfId="999" xr:uid="{A5110B99-BFFD-4011-86CD-E094F8B824B6}"/>
    <cellStyle name="40 % - Akzent1 4 2 5" xfId="1346" xr:uid="{52A454C3-BD69-47B8-A8A6-D567FCFBB089}"/>
    <cellStyle name="40 % - Akzent1 4 3" xfId="194" xr:uid="{00000000-0005-0000-0000-000062000000}"/>
    <cellStyle name="40 % - Akzent1 4 3 2" xfId="581" xr:uid="{4F649F6A-5D96-4D1A-913D-0B0646A68C9F}"/>
    <cellStyle name="40 % - Akzent1 4 3 3" xfId="749" xr:uid="{0B36CCAB-7F4F-4C01-9A2B-F991C5092B9D}"/>
    <cellStyle name="40 % - Akzent1 4 3 4" xfId="1055" xr:uid="{74243B48-8C24-4B68-9434-0F88B4F597C5}"/>
    <cellStyle name="40 % - Akzent1 4 3 5" xfId="1402" xr:uid="{D6578FB9-037B-4E46-B007-839C2D83EFE0}"/>
    <cellStyle name="40 % - Akzent1 4 4" xfId="348" xr:uid="{00000000-0005-0000-0000-0000C7000000}"/>
    <cellStyle name="40 % - Akzent1 4 4 2" xfId="833" xr:uid="{04C8B022-60B1-4F7D-88A6-1C2C0AD0F2F4}"/>
    <cellStyle name="40 % - Akzent1 4 4 3" xfId="1141" xr:uid="{73EBE3CA-6EC9-42D3-8760-222D683CA1B4}"/>
    <cellStyle name="40 % - Akzent1 4 4 4" xfId="1488" xr:uid="{A8DF6C56-71E9-4FA7-8608-7F2F98C946F4}"/>
    <cellStyle name="40 % - Akzent1 4 5" xfId="637" xr:uid="{04D4443C-E470-497B-8A29-6969610ECDEB}"/>
    <cellStyle name="40 % - Akzent1 4 6" xfId="943" xr:uid="{B89FFFAC-64AE-4289-96F7-B27CE6AF3BEE}"/>
    <cellStyle name="40 % - Akzent1 4 7" xfId="1290" xr:uid="{B4D1CD18-005C-419B-ADA1-C4FFB23A1B04}"/>
    <cellStyle name="40 % - Akzent1 5" xfId="94" xr:uid="{00000000-0005-0000-0000-000063000000}"/>
    <cellStyle name="40 % - Akzent1 5 2" xfId="208" xr:uid="{00000000-0005-0000-0000-000064000000}"/>
    <cellStyle name="40 % - Akzent1 5 2 2" xfId="593" xr:uid="{079BF4BA-273A-404C-AE87-0FBFB3F14644}"/>
    <cellStyle name="40 % - Akzent1 5 2 3" xfId="763" xr:uid="{F8214A69-AD68-4448-B60A-65166315FFCB}"/>
    <cellStyle name="40 % - Akzent1 5 2 4" xfId="1069" xr:uid="{C8793361-999B-411B-9EEF-DAFBA0E225AB}"/>
    <cellStyle name="40 % - Akzent1 5 2 5" xfId="1416" xr:uid="{D5AAEFD6-E914-401D-A5F0-7A580C3F752F}"/>
    <cellStyle name="40 % - Akzent1 5 3" xfId="362" xr:uid="{00000000-0005-0000-0000-0000CA000000}"/>
    <cellStyle name="40 % - Akzent1 5 3 2" xfId="846" xr:uid="{6CCFC6B0-3032-4BE7-851B-83A18D7399E5}"/>
    <cellStyle name="40 % - Akzent1 5 3 3" xfId="1155" xr:uid="{3FBA892E-D8E5-42F5-871E-E3D6182151A0}"/>
    <cellStyle name="40 % - Akzent1 5 3 4" xfId="1502" xr:uid="{72F3AC1E-194D-4572-93EE-4D959F08876A}"/>
    <cellStyle name="40 % - Akzent1 5 4" xfId="649" xr:uid="{DE0711B9-BA3E-4113-9E96-137488628876}"/>
    <cellStyle name="40 % - Akzent1 5 5" xfId="955" xr:uid="{8A550B33-4BA7-4512-AB0C-25F8317DD5F2}"/>
    <cellStyle name="40 % - Akzent1 5 6" xfId="1302" xr:uid="{BE1748D9-2A40-4FAD-8C68-DB3995F4B08A}"/>
    <cellStyle name="40 % - Akzent1 6" xfId="222" xr:uid="{00000000-0005-0000-0000-000065000000}"/>
    <cellStyle name="40 % - Akzent1 6 2" xfId="376" xr:uid="{00000000-0005-0000-0000-0000CC000000}"/>
    <cellStyle name="40 % - Akzent1 6 2 2" xfId="860" xr:uid="{771EEF11-13A3-4E3C-A48D-AFD8B3A35C82}"/>
    <cellStyle name="40 % - Akzent1 6 2 3" xfId="1169" xr:uid="{F2BE9474-07B7-4A32-AA7D-682CB5F05DB4}"/>
    <cellStyle name="40 % - Akzent1 6 2 4" xfId="1516" xr:uid="{228FB4AE-074E-4F7D-AFD4-FC583F8D1913}"/>
    <cellStyle name="40 % - Akzent1 6 3" xfId="776" xr:uid="{F7EEF904-2CB0-48E0-9132-4440B942F205}"/>
    <cellStyle name="40 % - Akzent1 6 4" xfId="1083" xr:uid="{820BBF66-736D-4481-A2B2-5562E3AC3445}"/>
    <cellStyle name="40 % - Akzent1 6 5" xfId="1430" xr:uid="{B5AD5364-61E3-4736-8699-011AB3F7C10B}"/>
    <cellStyle name="40 % - Akzent1 7" xfId="236" xr:uid="{00000000-0005-0000-0000-000066000000}"/>
    <cellStyle name="40 % - Akzent1 7 2" xfId="390" xr:uid="{00000000-0005-0000-0000-0000CE000000}"/>
    <cellStyle name="40 % - Akzent1 7 2 2" xfId="874" xr:uid="{5E1F2F77-A849-40F3-8B39-34BA4666B5FD}"/>
    <cellStyle name="40 % - Akzent1 7 2 3" xfId="1183" xr:uid="{3B89108B-F9CA-4D06-B095-6097831646C5}"/>
    <cellStyle name="40 % - Akzent1 7 2 4" xfId="1530" xr:uid="{4F7F65B1-BD02-4326-8547-4BE11694E3FF}"/>
    <cellStyle name="40 % - Akzent1 7 3" xfId="789" xr:uid="{7FE6587E-4D06-47C1-A654-FA3FCEDE5170}"/>
    <cellStyle name="40 % - Akzent1 7 4" xfId="1097" xr:uid="{7C1A73A8-BD35-4186-86E6-4F717858ADBA}"/>
    <cellStyle name="40 % - Akzent1 7 5" xfId="1444" xr:uid="{7239537F-E751-4A42-985C-6EB9043E8F9F}"/>
    <cellStyle name="40 % - Akzent1 8" xfId="150" xr:uid="{00000000-0005-0000-0000-000067000000}"/>
    <cellStyle name="40 % - Akzent1 8 2" xfId="405" xr:uid="{00000000-0005-0000-0000-0000D0000000}"/>
    <cellStyle name="40 % - Akzent1 8 2 2" xfId="887" xr:uid="{F4B50551-245A-4384-9890-E81690C5F207}"/>
    <cellStyle name="40 % - Akzent1 8 2 3" xfId="1196" xr:uid="{AF3EE3EE-2C5F-4E4D-8C0F-B45AD61868AB}"/>
    <cellStyle name="40 % - Akzent1 8 2 4" xfId="1544" xr:uid="{5450F6A2-01A1-4B1D-9ADE-9FD5028E97F9}"/>
    <cellStyle name="40 % - Akzent1 8 3" xfId="705" xr:uid="{A1860AD7-2814-410A-8601-86B9A5D60B8E}"/>
    <cellStyle name="40 % - Akzent1 8 4" xfId="1011" xr:uid="{41AAB8D3-F0AA-4F9D-B4D4-424F7867E1CF}"/>
    <cellStyle name="40 % - Akzent1 8 5" xfId="1358" xr:uid="{B832C5C9-D21B-4120-8388-DC8CD0EF9141}"/>
    <cellStyle name="40 % - Akzent1 9" xfId="24" xr:uid="{00000000-0005-0000-0000-000068000000}"/>
    <cellStyle name="40 % - Akzent1 9 2" xfId="899" xr:uid="{A38DA595-9175-47FA-94FC-CFED01FA0ACE}"/>
    <cellStyle name="40 % - Akzent1 9 3" xfId="1210" xr:uid="{A7D53872-2656-4A33-A0B9-5E428F8DF167}"/>
    <cellStyle name="40 % - Akzent1 9 4" xfId="1558" xr:uid="{9E9CDFBB-75BA-42BB-987C-148A2D520291}"/>
    <cellStyle name="40 % - Akzent2" xfId="266" builtinId="35" customBuiltin="1"/>
    <cellStyle name="40 % - Akzent2 10" xfId="423" xr:uid="{00000000-0005-0000-0000-0000D3000000}"/>
    <cellStyle name="40 % - Akzent2 10 2" xfId="1224" xr:uid="{120FB9BB-44EB-4206-B464-B9FF20B78F21}"/>
    <cellStyle name="40 % - Akzent2 10 3" xfId="1574" xr:uid="{FD0340F1-DB54-4FBB-8299-D94816333338}"/>
    <cellStyle name="40 % - Akzent2 11" xfId="437" xr:uid="{00000000-0005-0000-0000-0000D4000000}"/>
    <cellStyle name="40 % - Akzent2 11 2" xfId="1236" xr:uid="{65D1A975-FDBD-4CD8-AEFE-682096FA5E19}"/>
    <cellStyle name="40 % - Akzent2 11 3" xfId="1588" xr:uid="{EEF68CDB-A66D-4D70-86A0-CCDF1F4E8749}"/>
    <cellStyle name="40 % - Akzent2 12" xfId="451" xr:uid="{00000000-0005-0000-0000-0000D5000000}"/>
    <cellStyle name="40 % - Akzent2 12 2" xfId="1600" xr:uid="{268A21CE-ACEB-4AA5-B96D-E538B1B6884C}"/>
    <cellStyle name="40 % - Akzent2 13" xfId="465" xr:uid="{00000000-0005-0000-0000-0000D6000000}"/>
    <cellStyle name="40 % - Akzent2 13 2" xfId="1612" xr:uid="{DA9EEC92-C88F-4F75-BE8E-EC6BD43B4B2D}"/>
    <cellStyle name="40 % - Akzent2 14" xfId="479" xr:uid="{00000000-0005-0000-0000-0000D7000000}"/>
    <cellStyle name="40 % - Akzent2 15" xfId="493" xr:uid="{00000000-0005-0000-0000-0000D8000000}"/>
    <cellStyle name="40 % - Akzent2 16" xfId="307" xr:uid="{00000000-0005-0000-0000-0000D9000000}"/>
    <cellStyle name="40 % - Akzent2 17" xfId="1248" xr:uid="{3EF7C755-1119-40C3-86AF-D1CD309B965A}"/>
    <cellStyle name="40 % - Akzent2 18" xfId="1629" xr:uid="{F8DCA036-D99D-46AE-BAF8-0EF2B53A529F}"/>
    <cellStyle name="40 % - Akzent2 19" xfId="1652" xr:uid="{C3FB8E96-C788-4B63-BE69-B9E85CEB2413}"/>
    <cellStyle name="40 % - Akzent2 2" xfId="56" xr:uid="{00000000-0005-0000-0000-000069000000}"/>
    <cellStyle name="40 % - Akzent2 2 2" xfId="112" xr:uid="{00000000-0005-0000-0000-00006A000000}"/>
    <cellStyle name="40 % - Akzent2 2 2 2" xfId="511" xr:uid="{53911EBB-918E-45F7-B3BE-60B85E769A7B}"/>
    <cellStyle name="40 % - Akzent2 2 2 3" xfId="667" xr:uid="{5A0ADEA7-E60C-46C7-8467-53E849255E83}"/>
    <cellStyle name="40 % - Akzent2 2 2 4" xfId="973" xr:uid="{5ADA3DF9-7D07-490C-804A-026684A5CE86}"/>
    <cellStyle name="40 % - Akzent2 2 2 5" xfId="1320" xr:uid="{E10490C5-ECBC-4D5A-8E1B-681B744E0A10}"/>
    <cellStyle name="40 % - Akzent2 2 3" xfId="168" xr:uid="{00000000-0005-0000-0000-00006B000000}"/>
    <cellStyle name="40 % - Akzent2 2 3 2" xfId="555" xr:uid="{7A762DCF-A58A-46C5-9C60-89A073A8527B}"/>
    <cellStyle name="40 % - Akzent2 2 3 3" xfId="723" xr:uid="{D34EEA55-DFFF-473B-ADCB-7BD4A731B680}"/>
    <cellStyle name="40 % - Akzent2 2 3 4" xfId="1029" xr:uid="{DF6DAC96-EFAF-45ED-999A-1C14867F919D}"/>
    <cellStyle name="40 % - Akzent2 2 3 5" xfId="1376" xr:uid="{B05C5768-D687-44ED-BC12-9C8CBD7CEE1B}"/>
    <cellStyle name="40 % - Akzent2 2 4" xfId="323" xr:uid="{00000000-0005-0000-0000-0000DD000000}"/>
    <cellStyle name="40 % - Akzent2 2 4 2" xfId="807" xr:uid="{F6623040-AD03-4A69-A983-0D2032A521AF}"/>
    <cellStyle name="40 % - Akzent2 2 4 3" xfId="1115" xr:uid="{12C3AB4F-1A3F-4530-BC10-C6E58609F5A9}"/>
    <cellStyle name="40 % - Akzent2 2 4 4" xfId="1462" xr:uid="{AE9E49A2-DC3C-4E20-B466-A5CCE5CFEBC7}"/>
    <cellStyle name="40 % - Akzent2 2 5" xfId="611" xr:uid="{ED7F8271-5239-40FE-8405-3782E5253532}"/>
    <cellStyle name="40 % - Akzent2 2 6" xfId="917" xr:uid="{BF315A0F-B486-40B2-A257-F34C950C4AB6}"/>
    <cellStyle name="40 % - Akzent2 2 7" xfId="1264" xr:uid="{92863929-9D44-4482-8D6E-2B04494F192F}"/>
    <cellStyle name="40 % - Akzent2 20" xfId="1679" xr:uid="{878BC073-58DA-4C93-AD76-73D18946A302}"/>
    <cellStyle name="40 % - Akzent2 21" xfId="1717" xr:uid="{8C6501BE-7021-4243-8EBA-7299BF778757}"/>
    <cellStyle name="40 % - Akzent2 3" xfId="70" xr:uid="{00000000-0005-0000-0000-00006C000000}"/>
    <cellStyle name="40 % - Akzent2 3 2" xfId="126" xr:uid="{00000000-0005-0000-0000-00006D000000}"/>
    <cellStyle name="40 % - Akzent2 3 2 2" xfId="525" xr:uid="{8FEE78EB-C0E2-4408-8D46-876EBF9553FF}"/>
    <cellStyle name="40 % - Akzent2 3 2 3" xfId="681" xr:uid="{FB807C18-F8A5-467A-A026-C912AD93451A}"/>
    <cellStyle name="40 % - Akzent2 3 2 4" xfId="987" xr:uid="{1845EE0C-7EC2-4966-9826-85D1ADD0BD83}"/>
    <cellStyle name="40 % - Akzent2 3 2 5" xfId="1334" xr:uid="{62290FA4-8310-4044-BE6B-942B2D1BD162}"/>
    <cellStyle name="40 % - Akzent2 3 3" xfId="182" xr:uid="{00000000-0005-0000-0000-00006E000000}"/>
    <cellStyle name="40 % - Akzent2 3 3 2" xfId="569" xr:uid="{F50C2FC2-506B-4771-B7E6-2A0AA9C97A88}"/>
    <cellStyle name="40 % - Akzent2 3 3 3" xfId="737" xr:uid="{61E838A5-BEB2-4D4E-9FBE-C6B1A805988A}"/>
    <cellStyle name="40 % - Akzent2 3 3 4" xfId="1043" xr:uid="{6250233F-E1DB-4703-9104-0F03FC9D8A03}"/>
    <cellStyle name="40 % - Akzent2 3 3 5" xfId="1390" xr:uid="{EA66BF0C-546D-4050-AB5A-C093C5298EFF}"/>
    <cellStyle name="40 % - Akzent2 3 4" xfId="337" xr:uid="{00000000-0005-0000-0000-0000E1000000}"/>
    <cellStyle name="40 % - Akzent2 3 4 2" xfId="821" xr:uid="{958A4FBF-20D9-4F3B-AD14-1119FC64CBC8}"/>
    <cellStyle name="40 % - Akzent2 3 4 3" xfId="1129" xr:uid="{0F1063D8-EEC2-4EB6-9376-5AA2A4D41976}"/>
    <cellStyle name="40 % - Akzent2 3 4 4" xfId="1476" xr:uid="{04CBFB98-F52A-4C82-A0CC-AF63571B1447}"/>
    <cellStyle name="40 % - Akzent2 3 5" xfId="625" xr:uid="{B3F603EC-857A-473E-B2D4-96062B137D8D}"/>
    <cellStyle name="40 % - Akzent2 3 6" xfId="931" xr:uid="{07C6CBC0-1BAF-4B02-9D4E-D219D0CE6A15}"/>
    <cellStyle name="40 % - Akzent2 3 7" xfId="1278" xr:uid="{1AF904D8-A43B-484E-AFFB-135118B47135}"/>
    <cellStyle name="40 % - Akzent2 4" xfId="84" xr:uid="{00000000-0005-0000-0000-00006F000000}"/>
    <cellStyle name="40 % - Akzent2 4 2" xfId="140" xr:uid="{00000000-0005-0000-0000-000070000000}"/>
    <cellStyle name="40 % - Akzent2 4 2 2" xfId="539" xr:uid="{D65E81A5-4942-489B-BF11-29B13A4895C0}"/>
    <cellStyle name="40 % - Akzent2 4 2 3" xfId="695" xr:uid="{EDC98376-D48F-4367-929D-BF9FD565C947}"/>
    <cellStyle name="40 % - Akzent2 4 2 4" xfId="1001" xr:uid="{FE22B028-5363-4CD6-AE62-857570F73198}"/>
    <cellStyle name="40 % - Akzent2 4 2 5" xfId="1348" xr:uid="{A5D527DA-21A3-4F50-A885-B79C51424A26}"/>
    <cellStyle name="40 % - Akzent2 4 3" xfId="196" xr:uid="{00000000-0005-0000-0000-000071000000}"/>
    <cellStyle name="40 % - Akzent2 4 3 2" xfId="583" xr:uid="{BD299049-BF60-4CBC-B9E9-7ED60FD2EDBA}"/>
    <cellStyle name="40 % - Akzent2 4 3 3" xfId="751" xr:uid="{5DE7700D-AA82-4F4D-9234-9412071FC459}"/>
    <cellStyle name="40 % - Akzent2 4 3 4" xfId="1057" xr:uid="{8C90DC39-6B14-4C0F-9358-FB085D0F756F}"/>
    <cellStyle name="40 % - Akzent2 4 3 5" xfId="1404" xr:uid="{F205B501-9D75-40A0-AADA-4A8F3E9C2953}"/>
    <cellStyle name="40 % - Akzent2 4 4" xfId="350" xr:uid="{00000000-0005-0000-0000-0000E5000000}"/>
    <cellStyle name="40 % - Akzent2 4 4 2" xfId="835" xr:uid="{0C9A38CA-9F63-49E8-B969-1D8EB5029C81}"/>
    <cellStyle name="40 % - Akzent2 4 4 3" xfId="1143" xr:uid="{44A6E018-94AD-4C27-BCB3-43257AD9E699}"/>
    <cellStyle name="40 % - Akzent2 4 4 4" xfId="1490" xr:uid="{72488363-4BC3-439E-9A6F-04FAE7D847AB}"/>
    <cellStyle name="40 % - Akzent2 4 5" xfId="639" xr:uid="{6EB520B1-40F1-4FAF-9E6B-E160ECF08030}"/>
    <cellStyle name="40 % - Akzent2 4 6" xfId="945" xr:uid="{5E281740-FD25-45EF-9C76-F13BB4CCEA98}"/>
    <cellStyle name="40 % - Akzent2 4 7" xfId="1292" xr:uid="{D2894916-8FE0-4164-84DC-2795DDA50940}"/>
    <cellStyle name="40 % - Akzent2 5" xfId="96" xr:uid="{00000000-0005-0000-0000-000072000000}"/>
    <cellStyle name="40 % - Akzent2 5 2" xfId="210" xr:uid="{00000000-0005-0000-0000-000073000000}"/>
    <cellStyle name="40 % - Akzent2 5 2 2" xfId="595" xr:uid="{CADE3625-8E7E-47C6-848E-916CE89D4469}"/>
    <cellStyle name="40 % - Akzent2 5 2 3" xfId="765" xr:uid="{5C517D0C-8945-4834-8897-8C83CF3126FA}"/>
    <cellStyle name="40 % - Akzent2 5 2 4" xfId="1071" xr:uid="{0F1E9663-24A8-4F29-8FD5-E558B3998671}"/>
    <cellStyle name="40 % - Akzent2 5 2 5" xfId="1418" xr:uid="{91668BB9-D71C-40A9-A65E-A78662CF3CDE}"/>
    <cellStyle name="40 % - Akzent2 5 3" xfId="364" xr:uid="{00000000-0005-0000-0000-0000E8000000}"/>
    <cellStyle name="40 % - Akzent2 5 3 2" xfId="848" xr:uid="{E97121AB-C6B3-4740-A2B8-C73968FE4219}"/>
    <cellStyle name="40 % - Akzent2 5 3 3" xfId="1157" xr:uid="{2A08B707-3993-48CB-B7E6-241A52F0AFE6}"/>
    <cellStyle name="40 % - Akzent2 5 3 4" xfId="1504" xr:uid="{0021C99A-A051-46B2-8DAF-F7FF3D60E7D2}"/>
    <cellStyle name="40 % - Akzent2 5 4" xfId="651" xr:uid="{3BFAB994-717C-42F7-BBC6-38023B4EC9D5}"/>
    <cellStyle name="40 % - Akzent2 5 5" xfId="957" xr:uid="{B9FD4CD6-D978-4AA5-AC69-E4E39CF731ED}"/>
    <cellStyle name="40 % - Akzent2 5 6" xfId="1304" xr:uid="{34178A51-816D-44DB-8843-5BD1D1150E76}"/>
    <cellStyle name="40 % - Akzent2 6" xfId="224" xr:uid="{00000000-0005-0000-0000-000074000000}"/>
    <cellStyle name="40 % - Akzent2 6 2" xfId="378" xr:uid="{00000000-0005-0000-0000-0000EA000000}"/>
    <cellStyle name="40 % - Akzent2 6 2 2" xfId="862" xr:uid="{9B7F0E01-5F4C-4201-9F98-3EE66410BA50}"/>
    <cellStyle name="40 % - Akzent2 6 2 3" xfId="1171" xr:uid="{0731B798-64C7-4ACA-A149-B78427B5B990}"/>
    <cellStyle name="40 % - Akzent2 6 2 4" xfId="1518" xr:uid="{5E59E008-F9B0-4FA7-A0B2-2BEA29FD7748}"/>
    <cellStyle name="40 % - Akzent2 6 3" xfId="778" xr:uid="{A42D7881-3A8E-4BE5-AEF7-46C3ACDB678C}"/>
    <cellStyle name="40 % - Akzent2 6 4" xfId="1085" xr:uid="{4A6DF5A3-2E05-4A83-9744-8C7070700175}"/>
    <cellStyle name="40 % - Akzent2 6 5" xfId="1432" xr:uid="{6BE25928-5D2F-4C5C-BBA1-B1F866D15140}"/>
    <cellStyle name="40 % - Akzent2 7" xfId="238" xr:uid="{00000000-0005-0000-0000-000075000000}"/>
    <cellStyle name="40 % - Akzent2 7 2" xfId="392" xr:uid="{00000000-0005-0000-0000-0000EC000000}"/>
    <cellStyle name="40 % - Akzent2 7 2 2" xfId="876" xr:uid="{14B3B90F-376F-4561-AAAF-173834ABA2A6}"/>
    <cellStyle name="40 % - Akzent2 7 2 3" xfId="1185" xr:uid="{517A49C0-EAF4-41EF-976F-66CD77ACC11D}"/>
    <cellStyle name="40 % - Akzent2 7 2 4" xfId="1532" xr:uid="{A79FF568-3C85-44C3-98E8-547102ADD886}"/>
    <cellStyle name="40 % - Akzent2 7 3" xfId="791" xr:uid="{464E98D6-3A81-42D5-82A6-3451ACFDEE97}"/>
    <cellStyle name="40 % - Akzent2 7 4" xfId="1099" xr:uid="{18006AD6-3411-40A9-9932-42FD6F5F7575}"/>
    <cellStyle name="40 % - Akzent2 7 5" xfId="1446" xr:uid="{E481DB31-AAAC-4738-BD00-E29081563E16}"/>
    <cellStyle name="40 % - Akzent2 8" xfId="152" xr:uid="{00000000-0005-0000-0000-000076000000}"/>
    <cellStyle name="40 % - Akzent2 8 2" xfId="407" xr:uid="{00000000-0005-0000-0000-0000EE000000}"/>
    <cellStyle name="40 % - Akzent2 8 2 2" xfId="889" xr:uid="{8D463B3F-3708-420D-A3FB-F1E67CD1B636}"/>
    <cellStyle name="40 % - Akzent2 8 2 3" xfId="1198" xr:uid="{BE7AF79B-50F4-43C5-B062-AED4B07A9409}"/>
    <cellStyle name="40 % - Akzent2 8 2 4" xfId="1546" xr:uid="{05CFA067-C972-4047-9203-6F5E148EEE60}"/>
    <cellStyle name="40 % - Akzent2 8 3" xfId="707" xr:uid="{E9734693-432D-480B-965C-3F796C39D611}"/>
    <cellStyle name="40 % - Akzent2 8 4" xfId="1013" xr:uid="{6AD8EDF3-0705-41A6-B717-913F0BF14D37}"/>
    <cellStyle name="40 % - Akzent2 8 5" xfId="1360" xr:uid="{C472EBD3-9D61-464B-A16F-1A66B5948514}"/>
    <cellStyle name="40 % - Akzent2 9" xfId="28" xr:uid="{00000000-0005-0000-0000-000077000000}"/>
    <cellStyle name="40 % - Akzent2 9 2" xfId="901" xr:uid="{1B444FB2-F02B-410E-8A65-3AF6E514067F}"/>
    <cellStyle name="40 % - Akzent2 9 3" xfId="1212" xr:uid="{3C56C036-C848-4139-855D-B0D152B1B0E0}"/>
    <cellStyle name="40 % - Akzent2 9 4" xfId="1560" xr:uid="{360F8E71-C7A9-476D-A61F-D2E64D9EA102}"/>
    <cellStyle name="40 % - Akzent3" xfId="269" builtinId="39" customBuiltin="1"/>
    <cellStyle name="40 % - Akzent3 10" xfId="425" xr:uid="{00000000-0005-0000-0000-0000F1000000}"/>
    <cellStyle name="40 % - Akzent3 10 2" xfId="1226" xr:uid="{E88FD0FD-2791-4D48-A0C0-3EDEDA816D53}"/>
    <cellStyle name="40 % - Akzent3 10 3" xfId="1576" xr:uid="{3D310AF9-226C-4A6D-9BCE-B756FA5315BD}"/>
    <cellStyle name="40 % - Akzent3 11" xfId="439" xr:uid="{00000000-0005-0000-0000-0000F2000000}"/>
    <cellStyle name="40 % - Akzent3 11 2" xfId="1238" xr:uid="{BE46F338-19B9-4E85-AE88-17285710D68F}"/>
    <cellStyle name="40 % - Akzent3 11 3" xfId="1590" xr:uid="{772336C7-EFBA-4AB9-B9A1-2D35F2737E23}"/>
    <cellStyle name="40 % - Akzent3 12" xfId="453" xr:uid="{00000000-0005-0000-0000-0000F3000000}"/>
    <cellStyle name="40 % - Akzent3 12 2" xfId="1602" xr:uid="{CF851588-916E-4B50-89E4-66562FDA7F4C}"/>
    <cellStyle name="40 % - Akzent3 13" xfId="467" xr:uid="{00000000-0005-0000-0000-0000F4000000}"/>
    <cellStyle name="40 % - Akzent3 13 2" xfId="1614" xr:uid="{BEA9B871-A986-4C8A-AF52-A1575FC4547C}"/>
    <cellStyle name="40 % - Akzent3 14" xfId="481" xr:uid="{00000000-0005-0000-0000-0000F5000000}"/>
    <cellStyle name="40 % - Akzent3 15" xfId="495" xr:uid="{00000000-0005-0000-0000-0000F6000000}"/>
    <cellStyle name="40 % - Akzent3 16" xfId="309" xr:uid="{00000000-0005-0000-0000-0000F7000000}"/>
    <cellStyle name="40 % - Akzent3 17" xfId="1250" xr:uid="{6E7CF794-93D6-400D-92EB-3BB3E752188E}"/>
    <cellStyle name="40 % - Akzent3 18" xfId="1631" xr:uid="{D59C10F0-8539-4126-B2C6-76B32456AC0D}"/>
    <cellStyle name="40 % - Akzent3 19" xfId="1654" xr:uid="{9F878BEF-9C04-4B74-9C1B-E311BF7944BD}"/>
    <cellStyle name="40 % - Akzent3 2" xfId="58" xr:uid="{00000000-0005-0000-0000-000078000000}"/>
    <cellStyle name="40 % - Akzent3 2 2" xfId="114" xr:uid="{00000000-0005-0000-0000-000079000000}"/>
    <cellStyle name="40 % - Akzent3 2 2 2" xfId="513" xr:uid="{FFE47813-8E02-41E5-AFE0-85CDA56CF6AF}"/>
    <cellStyle name="40 % - Akzent3 2 2 3" xfId="669" xr:uid="{74C48C44-6B13-46F9-AAC4-9D0F99EE6664}"/>
    <cellStyle name="40 % - Akzent3 2 2 4" xfId="975" xr:uid="{F0247D00-77E5-4739-8C5C-3AF73C5D5B90}"/>
    <cellStyle name="40 % - Akzent3 2 2 5" xfId="1322" xr:uid="{66FF69A4-1C19-4F22-8EC1-5EF6CF895FF3}"/>
    <cellStyle name="40 % - Akzent3 2 3" xfId="170" xr:uid="{00000000-0005-0000-0000-00007A000000}"/>
    <cellStyle name="40 % - Akzent3 2 3 2" xfId="557" xr:uid="{B3DB311B-A147-4583-85D4-CA1418FF575A}"/>
    <cellStyle name="40 % - Akzent3 2 3 3" xfId="725" xr:uid="{8CC96E52-C142-4C31-8A3B-382C6F40AE32}"/>
    <cellStyle name="40 % - Akzent3 2 3 4" xfId="1031" xr:uid="{E24BCC29-BD1A-4E60-9565-CB2C7BCB0AC2}"/>
    <cellStyle name="40 % - Akzent3 2 3 5" xfId="1378" xr:uid="{0EBA80A1-3054-4102-A29F-86F728ED6642}"/>
    <cellStyle name="40 % - Akzent3 2 4" xfId="325" xr:uid="{00000000-0005-0000-0000-0000FB000000}"/>
    <cellStyle name="40 % - Akzent3 2 4 2" xfId="809" xr:uid="{536D2191-3FBD-45C3-B95D-6A663B38209F}"/>
    <cellStyle name="40 % - Akzent3 2 4 3" xfId="1117" xr:uid="{5FB5B819-04CD-48A5-B89B-CF72156CA62F}"/>
    <cellStyle name="40 % - Akzent3 2 4 4" xfId="1464" xr:uid="{3A95E061-A91E-447B-9172-95664E49E4F6}"/>
    <cellStyle name="40 % - Akzent3 2 5" xfId="613" xr:uid="{2123E949-70FC-4697-A942-9D312496E16C}"/>
    <cellStyle name="40 % - Akzent3 2 6" xfId="919" xr:uid="{FBE20E68-6FFC-43A0-8621-CE1D0CB57055}"/>
    <cellStyle name="40 % - Akzent3 2 7" xfId="1266" xr:uid="{587B2A14-6595-4B6E-A868-133BCB380370}"/>
    <cellStyle name="40 % - Akzent3 20" xfId="1681" xr:uid="{280DEB8B-A953-40D1-A767-14D691853677}"/>
    <cellStyle name="40 % - Akzent3 21" xfId="1719" xr:uid="{3230F76D-51DA-4E1B-9EC5-67502E606D2F}"/>
    <cellStyle name="40 % - Akzent3 3" xfId="72" xr:uid="{00000000-0005-0000-0000-00007B000000}"/>
    <cellStyle name="40 % - Akzent3 3 2" xfId="128" xr:uid="{00000000-0005-0000-0000-00007C000000}"/>
    <cellStyle name="40 % - Akzent3 3 2 2" xfId="527" xr:uid="{A616D8F5-3B61-4F35-8263-3D0CB3D0F13D}"/>
    <cellStyle name="40 % - Akzent3 3 2 3" xfId="683" xr:uid="{357D0FDE-F9B8-4515-8D37-BD7BE1B39088}"/>
    <cellStyle name="40 % - Akzent3 3 2 4" xfId="989" xr:uid="{35FBC7AE-ABF3-4803-BDA2-97F9F1E3F53E}"/>
    <cellStyle name="40 % - Akzent3 3 2 5" xfId="1336" xr:uid="{F85D36AB-EB77-4C2B-8F59-2A9735B4E875}"/>
    <cellStyle name="40 % - Akzent3 3 3" xfId="184" xr:uid="{00000000-0005-0000-0000-00007D000000}"/>
    <cellStyle name="40 % - Akzent3 3 3 2" xfId="571" xr:uid="{C5DBFBCD-951B-4838-9858-1DE1B1E5D286}"/>
    <cellStyle name="40 % - Akzent3 3 3 3" xfId="739" xr:uid="{E8B01D26-6F63-4017-B07E-2F44616DBFBA}"/>
    <cellStyle name="40 % - Akzent3 3 3 4" xfId="1045" xr:uid="{28173B8B-75CD-40FC-8899-CC8494D24E41}"/>
    <cellStyle name="40 % - Akzent3 3 3 5" xfId="1392" xr:uid="{FBEB7D2E-22F3-40A7-9B6A-867602883B58}"/>
    <cellStyle name="40 % - Akzent3 3 4" xfId="339" xr:uid="{00000000-0005-0000-0000-0000FF000000}"/>
    <cellStyle name="40 % - Akzent3 3 4 2" xfId="823" xr:uid="{249F9AB5-438B-4C14-BB78-04FD82A503C4}"/>
    <cellStyle name="40 % - Akzent3 3 4 3" xfId="1131" xr:uid="{9ED34E8D-CC1F-4EFC-ABF4-8223AF4BD32A}"/>
    <cellStyle name="40 % - Akzent3 3 4 4" xfId="1478" xr:uid="{CD7619F7-BF34-4691-8F35-00ACF9BE6415}"/>
    <cellStyle name="40 % - Akzent3 3 5" xfId="627" xr:uid="{94989C7E-C950-4A98-A316-E802D03CF0B5}"/>
    <cellStyle name="40 % - Akzent3 3 6" xfId="933" xr:uid="{9FA99BE4-CFB1-41ED-BD6E-DD3981465548}"/>
    <cellStyle name="40 % - Akzent3 3 7" xfId="1280" xr:uid="{32E582FB-B742-4515-A4CE-512197DD7026}"/>
    <cellStyle name="40 % - Akzent3 4" xfId="86" xr:uid="{00000000-0005-0000-0000-00007E000000}"/>
    <cellStyle name="40 % - Akzent3 4 2" xfId="142" xr:uid="{00000000-0005-0000-0000-00007F000000}"/>
    <cellStyle name="40 % - Akzent3 4 2 2" xfId="541" xr:uid="{91A44C24-EFE4-44FA-A213-E2ED0B27E866}"/>
    <cellStyle name="40 % - Akzent3 4 2 3" xfId="697" xr:uid="{1347EC25-6B79-433F-B299-47BB14A0AB4C}"/>
    <cellStyle name="40 % - Akzent3 4 2 4" xfId="1003" xr:uid="{D5850898-A2D5-4D11-B52C-9F6543CC2C49}"/>
    <cellStyle name="40 % - Akzent3 4 2 5" xfId="1350" xr:uid="{B7413464-A0E8-4B7A-BF2F-7C14604F39FB}"/>
    <cellStyle name="40 % - Akzent3 4 3" xfId="198" xr:uid="{00000000-0005-0000-0000-000080000000}"/>
    <cellStyle name="40 % - Akzent3 4 3 2" xfId="585" xr:uid="{552CFD32-332D-4397-A301-443A5010A77A}"/>
    <cellStyle name="40 % - Akzent3 4 3 3" xfId="753" xr:uid="{D00599D2-5A59-4542-9755-3B318F623191}"/>
    <cellStyle name="40 % - Akzent3 4 3 4" xfId="1059" xr:uid="{EA1FC6E4-62CE-4071-8F7C-3A38A88EBB70}"/>
    <cellStyle name="40 % - Akzent3 4 3 5" xfId="1406" xr:uid="{3D41FA35-1E49-4C7F-B1E9-CE427D62CD23}"/>
    <cellStyle name="40 % - Akzent3 4 4" xfId="352" xr:uid="{00000000-0005-0000-0000-000003010000}"/>
    <cellStyle name="40 % - Akzent3 4 4 2" xfId="837" xr:uid="{2457EB64-FF5E-4A45-B22A-3576E728C6B4}"/>
    <cellStyle name="40 % - Akzent3 4 4 3" xfId="1145" xr:uid="{E20C7340-8458-47C6-80E5-311104739300}"/>
    <cellStyle name="40 % - Akzent3 4 4 4" xfId="1492" xr:uid="{AF1F69F0-99BE-4F47-A980-C4D8E978EDD5}"/>
    <cellStyle name="40 % - Akzent3 4 5" xfId="641" xr:uid="{19F33330-295F-4B41-98B2-5DFC81516A27}"/>
    <cellStyle name="40 % - Akzent3 4 6" xfId="947" xr:uid="{8DB3041A-F745-4704-A904-145E8C28C415}"/>
    <cellStyle name="40 % - Akzent3 4 7" xfId="1294" xr:uid="{E31EADF7-F513-44F3-9EC7-C5BECA889B16}"/>
    <cellStyle name="40 % - Akzent3 5" xfId="98" xr:uid="{00000000-0005-0000-0000-000081000000}"/>
    <cellStyle name="40 % - Akzent3 5 2" xfId="212" xr:uid="{00000000-0005-0000-0000-000082000000}"/>
    <cellStyle name="40 % - Akzent3 5 2 2" xfId="597" xr:uid="{757F64A9-F3A0-4DAC-A150-ABCCE9AC6830}"/>
    <cellStyle name="40 % - Akzent3 5 2 3" xfId="767" xr:uid="{4A74C795-F6BB-4652-88B0-231F9C49FBDB}"/>
    <cellStyle name="40 % - Akzent3 5 2 4" xfId="1073" xr:uid="{3D88D35E-FE7E-48E9-A6B8-16350325EAC8}"/>
    <cellStyle name="40 % - Akzent3 5 2 5" xfId="1420" xr:uid="{84733026-12DC-4C3B-A459-597C45908F33}"/>
    <cellStyle name="40 % - Akzent3 5 3" xfId="366" xr:uid="{00000000-0005-0000-0000-000006010000}"/>
    <cellStyle name="40 % - Akzent3 5 3 2" xfId="850" xr:uid="{C94103A9-95FD-481B-BA71-70D5E2663830}"/>
    <cellStyle name="40 % - Akzent3 5 3 3" xfId="1159" xr:uid="{10E0B0EA-5EEC-44EA-87A4-D21A0328915F}"/>
    <cellStyle name="40 % - Akzent3 5 3 4" xfId="1506" xr:uid="{BB37D191-B790-4595-B3B7-3D6165C1385E}"/>
    <cellStyle name="40 % - Akzent3 5 4" xfId="653" xr:uid="{1962F0B7-A7E3-4E85-8410-5669BE1C26C3}"/>
    <cellStyle name="40 % - Akzent3 5 5" xfId="959" xr:uid="{D2358FE8-CB64-4E71-A521-56E01DD78130}"/>
    <cellStyle name="40 % - Akzent3 5 6" xfId="1306" xr:uid="{8E11EC9F-453B-4CC5-922E-66B41A327C58}"/>
    <cellStyle name="40 % - Akzent3 6" xfId="226" xr:uid="{00000000-0005-0000-0000-000083000000}"/>
    <cellStyle name="40 % - Akzent3 6 2" xfId="380" xr:uid="{00000000-0005-0000-0000-000008010000}"/>
    <cellStyle name="40 % - Akzent3 6 2 2" xfId="864" xr:uid="{E31478F3-9BEE-4D6A-8285-699E159FC299}"/>
    <cellStyle name="40 % - Akzent3 6 2 3" xfId="1173" xr:uid="{6964172A-5C87-4181-ACCE-8F254B519CD9}"/>
    <cellStyle name="40 % - Akzent3 6 2 4" xfId="1520" xr:uid="{C697C533-E21A-4F8E-9C1D-5ED6507CB16B}"/>
    <cellStyle name="40 % - Akzent3 6 3" xfId="780" xr:uid="{F5A0FC3E-7998-40CC-83B6-019D440B8A21}"/>
    <cellStyle name="40 % - Akzent3 6 4" xfId="1087" xr:uid="{62484C21-009D-46AC-A763-29AEABB7D74A}"/>
    <cellStyle name="40 % - Akzent3 6 5" xfId="1434" xr:uid="{7DC1F068-A5D2-453D-A448-3C9C60C4FBDA}"/>
    <cellStyle name="40 % - Akzent3 7" xfId="240" xr:uid="{00000000-0005-0000-0000-000084000000}"/>
    <cellStyle name="40 % - Akzent3 7 2" xfId="394" xr:uid="{00000000-0005-0000-0000-00000A010000}"/>
    <cellStyle name="40 % - Akzent3 7 2 2" xfId="878" xr:uid="{D4D6E24E-453E-4282-8388-948F1504FB68}"/>
    <cellStyle name="40 % - Akzent3 7 2 3" xfId="1187" xr:uid="{1026D214-5053-4B87-AE74-229E5B073226}"/>
    <cellStyle name="40 % - Akzent3 7 2 4" xfId="1534" xr:uid="{A9F4D5BB-B25C-4127-8E19-5A846F6B5918}"/>
    <cellStyle name="40 % - Akzent3 7 3" xfId="793" xr:uid="{B1E6A349-18D3-45E2-A920-3DAC1B464412}"/>
    <cellStyle name="40 % - Akzent3 7 4" xfId="1101" xr:uid="{F23BB637-B2E7-4A6D-8A9E-E26C1329EF45}"/>
    <cellStyle name="40 % - Akzent3 7 5" xfId="1448" xr:uid="{CB6225C2-93F9-442D-ADC3-4BC09E166292}"/>
    <cellStyle name="40 % - Akzent3 8" xfId="154" xr:uid="{00000000-0005-0000-0000-000085000000}"/>
    <cellStyle name="40 % - Akzent3 8 2" xfId="409" xr:uid="{00000000-0005-0000-0000-00000C010000}"/>
    <cellStyle name="40 % - Akzent3 8 2 2" xfId="891" xr:uid="{2819F52C-11C3-44CD-8F06-74A6A2C44FC4}"/>
    <cellStyle name="40 % - Akzent3 8 2 3" xfId="1200" xr:uid="{106C47CB-8AEF-4EAD-9A3C-B11FF703C29C}"/>
    <cellStyle name="40 % - Akzent3 8 2 4" xfId="1548" xr:uid="{C14FC4B7-7C03-4A58-938A-8FC91D217319}"/>
    <cellStyle name="40 % - Akzent3 8 3" xfId="709" xr:uid="{F66F7600-1A4B-4902-B820-941438F620C8}"/>
    <cellStyle name="40 % - Akzent3 8 4" xfId="1015" xr:uid="{C6335E6C-22C0-438C-9F27-5CBB5E859C5B}"/>
    <cellStyle name="40 % - Akzent3 8 5" xfId="1362" xr:uid="{66344368-A2D7-4427-B9A3-36F9B8782435}"/>
    <cellStyle name="40 % - Akzent3 9" xfId="32" xr:uid="{00000000-0005-0000-0000-000086000000}"/>
    <cellStyle name="40 % - Akzent3 9 2" xfId="903" xr:uid="{88D5E0D5-5314-43D4-B666-5E6D25EC1B62}"/>
    <cellStyle name="40 % - Akzent3 9 3" xfId="1214" xr:uid="{9C36D481-268B-408F-8B40-7A9B9D1C3472}"/>
    <cellStyle name="40 % - Akzent3 9 4" xfId="1562" xr:uid="{CAD950AC-B433-4692-AFAE-9649A7A737F1}"/>
    <cellStyle name="40 % - Akzent4" xfId="272" builtinId="43" customBuiltin="1"/>
    <cellStyle name="40 % - Akzent4 10" xfId="427" xr:uid="{00000000-0005-0000-0000-00000F010000}"/>
    <cellStyle name="40 % - Akzent4 10 2" xfId="1228" xr:uid="{6B4526BF-9DB1-456A-B499-8ADAF730DF6C}"/>
    <cellStyle name="40 % - Akzent4 10 3" xfId="1578" xr:uid="{75A4F23B-AE83-49E5-A4B6-E21630DDD71C}"/>
    <cellStyle name="40 % - Akzent4 11" xfId="441" xr:uid="{00000000-0005-0000-0000-000010010000}"/>
    <cellStyle name="40 % - Akzent4 11 2" xfId="1240" xr:uid="{CE864039-85F3-4AB8-9025-53DD318A01B4}"/>
    <cellStyle name="40 % - Akzent4 11 3" xfId="1592" xr:uid="{6546CD9E-6433-442C-823D-43DD120BFB03}"/>
    <cellStyle name="40 % - Akzent4 12" xfId="455" xr:uid="{00000000-0005-0000-0000-000011010000}"/>
    <cellStyle name="40 % - Akzent4 12 2" xfId="1604" xr:uid="{3192C337-0929-4FF1-952A-872DD4C2AE79}"/>
    <cellStyle name="40 % - Akzent4 13" xfId="469" xr:uid="{00000000-0005-0000-0000-000012010000}"/>
    <cellStyle name="40 % - Akzent4 13 2" xfId="1616" xr:uid="{B6DF392D-C03A-4311-8C4A-AC0AC54F9DD9}"/>
    <cellStyle name="40 % - Akzent4 14" xfId="483" xr:uid="{00000000-0005-0000-0000-000013010000}"/>
    <cellStyle name="40 % - Akzent4 15" xfId="497" xr:uid="{00000000-0005-0000-0000-000014010000}"/>
    <cellStyle name="40 % - Akzent4 16" xfId="311" xr:uid="{00000000-0005-0000-0000-000015010000}"/>
    <cellStyle name="40 % - Akzent4 17" xfId="1252" xr:uid="{C3B89F24-8C75-46C3-8161-7C4C1BC2EBEB}"/>
    <cellStyle name="40 % - Akzent4 18" xfId="1633" xr:uid="{3CAF13B1-A8AF-41FD-AB24-7167F8FA874C}"/>
    <cellStyle name="40 % - Akzent4 19" xfId="1656" xr:uid="{A1D098D3-355D-48D1-944D-2B768FF5A01E}"/>
    <cellStyle name="40 % - Akzent4 2" xfId="60" xr:uid="{00000000-0005-0000-0000-000087000000}"/>
    <cellStyle name="40 % - Akzent4 2 2" xfId="116" xr:uid="{00000000-0005-0000-0000-000088000000}"/>
    <cellStyle name="40 % - Akzent4 2 2 2" xfId="515" xr:uid="{0F5BCB87-3D51-4F5F-B4CD-89EFBE35CEA9}"/>
    <cellStyle name="40 % - Akzent4 2 2 3" xfId="671" xr:uid="{37B05699-ED7D-4904-94A4-73B5A2EE5E74}"/>
    <cellStyle name="40 % - Akzent4 2 2 4" xfId="977" xr:uid="{E8309E2F-F642-4E59-8E4E-D3EAB2DCE86B}"/>
    <cellStyle name="40 % - Akzent4 2 2 5" xfId="1324" xr:uid="{12BE86EA-E919-47D9-93C7-3A46E6B17CD3}"/>
    <cellStyle name="40 % - Akzent4 2 3" xfId="172" xr:uid="{00000000-0005-0000-0000-000089000000}"/>
    <cellStyle name="40 % - Akzent4 2 3 2" xfId="559" xr:uid="{E42552F2-BB5E-4FD7-81EA-CEED0CEA2B32}"/>
    <cellStyle name="40 % - Akzent4 2 3 3" xfId="727" xr:uid="{E4076919-B75A-4CC2-ACCD-ADD8A42F905F}"/>
    <cellStyle name="40 % - Akzent4 2 3 4" xfId="1033" xr:uid="{590462E3-AE29-4E05-B1B1-45432A1C8420}"/>
    <cellStyle name="40 % - Akzent4 2 3 5" xfId="1380" xr:uid="{9B557902-A75C-41BC-9778-70A331978A9E}"/>
    <cellStyle name="40 % - Akzent4 2 4" xfId="327" xr:uid="{00000000-0005-0000-0000-000019010000}"/>
    <cellStyle name="40 % - Akzent4 2 4 2" xfId="811" xr:uid="{B5BA424F-17D8-40F1-8728-E9075E344C05}"/>
    <cellStyle name="40 % - Akzent4 2 4 3" xfId="1119" xr:uid="{4AEFBE3E-BADB-4B9A-B26A-65DE56C078FD}"/>
    <cellStyle name="40 % - Akzent4 2 4 4" xfId="1466" xr:uid="{B43C802C-A775-438B-9AF4-94003328005E}"/>
    <cellStyle name="40 % - Akzent4 2 5" xfId="615" xr:uid="{071B121D-0A3E-4211-B248-3EEB46A31E1F}"/>
    <cellStyle name="40 % - Akzent4 2 6" xfId="921" xr:uid="{5CFFB519-1399-4F37-9449-9C5CB5B7836D}"/>
    <cellStyle name="40 % - Akzent4 2 7" xfId="1268" xr:uid="{A2818BC7-9FE2-4EDD-830B-12A9D7106845}"/>
    <cellStyle name="40 % - Akzent4 20" xfId="1683" xr:uid="{566CCA4E-578A-4B19-B2B3-25A879DC90CF}"/>
    <cellStyle name="40 % - Akzent4 21" xfId="1721" xr:uid="{C860F0C8-F136-41B8-B282-0A5E489868A5}"/>
    <cellStyle name="40 % - Akzent4 3" xfId="74" xr:uid="{00000000-0005-0000-0000-00008A000000}"/>
    <cellStyle name="40 % - Akzent4 3 2" xfId="130" xr:uid="{00000000-0005-0000-0000-00008B000000}"/>
    <cellStyle name="40 % - Akzent4 3 2 2" xfId="529" xr:uid="{0599DB8D-1B4F-4C87-8EAF-ED6374D3FA4D}"/>
    <cellStyle name="40 % - Akzent4 3 2 3" xfId="685" xr:uid="{3E8395A4-A4A5-4F95-A5FF-7BF39B0F76CA}"/>
    <cellStyle name="40 % - Akzent4 3 2 4" xfId="991" xr:uid="{04E2D61B-5D38-4827-B928-8C81C02EA7A2}"/>
    <cellStyle name="40 % - Akzent4 3 2 5" xfId="1338" xr:uid="{599A5C5B-5B87-4E01-B2FF-3F812A492E18}"/>
    <cellStyle name="40 % - Akzent4 3 3" xfId="186" xr:uid="{00000000-0005-0000-0000-00008C000000}"/>
    <cellStyle name="40 % - Akzent4 3 3 2" xfId="573" xr:uid="{C091A406-0535-4A60-AC83-747A6831DE37}"/>
    <cellStyle name="40 % - Akzent4 3 3 3" xfId="741" xr:uid="{17FD3EC2-0304-45AF-A581-B89547F386D2}"/>
    <cellStyle name="40 % - Akzent4 3 3 4" xfId="1047" xr:uid="{8C04241D-5658-4862-874F-12FA02BA10D5}"/>
    <cellStyle name="40 % - Akzent4 3 3 5" xfId="1394" xr:uid="{01D114AE-918A-4C62-A8F3-A4B3DD95B8E9}"/>
    <cellStyle name="40 % - Akzent4 3 4" xfId="341" xr:uid="{00000000-0005-0000-0000-00001D010000}"/>
    <cellStyle name="40 % - Akzent4 3 4 2" xfId="825" xr:uid="{86F2380A-4360-4237-B0F5-B6669B016579}"/>
    <cellStyle name="40 % - Akzent4 3 4 3" xfId="1133" xr:uid="{9C899F23-80A5-4434-840D-8DF454E4CB4A}"/>
    <cellStyle name="40 % - Akzent4 3 4 4" xfId="1480" xr:uid="{9ACEBA41-5B63-4F8F-AB48-34EDE2191D8F}"/>
    <cellStyle name="40 % - Akzent4 3 5" xfId="629" xr:uid="{71352193-241F-4B5E-9190-624FA16F6053}"/>
    <cellStyle name="40 % - Akzent4 3 6" xfId="935" xr:uid="{1DBEF5B2-3FA1-4733-8200-F608B116B820}"/>
    <cellStyle name="40 % - Akzent4 3 7" xfId="1282" xr:uid="{5BA584DA-30A6-49CF-B413-5AF4067D4EFC}"/>
    <cellStyle name="40 % - Akzent4 4" xfId="88" xr:uid="{00000000-0005-0000-0000-00008D000000}"/>
    <cellStyle name="40 % - Akzent4 4 2" xfId="144" xr:uid="{00000000-0005-0000-0000-00008E000000}"/>
    <cellStyle name="40 % - Akzent4 4 2 2" xfId="543" xr:uid="{3A03DD7C-FC38-442C-BE60-2980E75D5626}"/>
    <cellStyle name="40 % - Akzent4 4 2 3" xfId="699" xr:uid="{A32B4103-646D-4C6C-9814-ACB7DD668695}"/>
    <cellStyle name="40 % - Akzent4 4 2 4" xfId="1005" xr:uid="{9DFD5F38-093C-4714-AD7F-094FDAEABC62}"/>
    <cellStyle name="40 % - Akzent4 4 2 5" xfId="1352" xr:uid="{97EFC65E-A1FC-4455-AB8B-50D1D457FEC4}"/>
    <cellStyle name="40 % - Akzent4 4 3" xfId="200" xr:uid="{00000000-0005-0000-0000-00008F000000}"/>
    <cellStyle name="40 % - Akzent4 4 3 2" xfId="587" xr:uid="{AB218E49-F300-4719-B85C-F84A46A17CCA}"/>
    <cellStyle name="40 % - Akzent4 4 3 3" xfId="755" xr:uid="{6EDD9544-3680-4974-BC14-C6B4C59ECEDE}"/>
    <cellStyle name="40 % - Akzent4 4 3 4" xfId="1061" xr:uid="{227D76C6-8D34-45A5-8B0D-97D7A39DE98A}"/>
    <cellStyle name="40 % - Akzent4 4 3 5" xfId="1408" xr:uid="{4F3AF76B-9583-4883-B76D-086D91CFEADD}"/>
    <cellStyle name="40 % - Akzent4 4 4" xfId="354" xr:uid="{00000000-0005-0000-0000-000021010000}"/>
    <cellStyle name="40 % - Akzent4 4 4 2" xfId="839" xr:uid="{CF00857B-01EF-4850-9E66-E3679FDBD3F7}"/>
    <cellStyle name="40 % - Akzent4 4 4 3" xfId="1147" xr:uid="{A78FF69D-B3AC-4348-9FFB-255CBC75BE28}"/>
    <cellStyle name="40 % - Akzent4 4 4 4" xfId="1494" xr:uid="{4FA6AC87-B5A7-42DF-9164-CA5F50B743E7}"/>
    <cellStyle name="40 % - Akzent4 4 5" xfId="643" xr:uid="{4B6D17D7-6C5D-41A8-8E41-6092D598F1A2}"/>
    <cellStyle name="40 % - Akzent4 4 6" xfId="949" xr:uid="{346B58BF-A10B-4F93-BBAC-59F0269F2E5B}"/>
    <cellStyle name="40 % - Akzent4 4 7" xfId="1296" xr:uid="{E3CD8B0E-486B-4CAC-8917-347F141BA3A9}"/>
    <cellStyle name="40 % - Akzent4 5" xfId="100" xr:uid="{00000000-0005-0000-0000-000090000000}"/>
    <cellStyle name="40 % - Akzent4 5 2" xfId="214" xr:uid="{00000000-0005-0000-0000-000091000000}"/>
    <cellStyle name="40 % - Akzent4 5 2 2" xfId="599" xr:uid="{CE9E5144-A996-44A9-9E5E-A0606570F270}"/>
    <cellStyle name="40 % - Akzent4 5 2 3" xfId="769" xr:uid="{F9AEA004-F95D-4F76-B843-DE0E2651DDE9}"/>
    <cellStyle name="40 % - Akzent4 5 2 4" xfId="1075" xr:uid="{9E06B58D-5496-4191-9B74-FA9AD4FE37DF}"/>
    <cellStyle name="40 % - Akzent4 5 2 5" xfId="1422" xr:uid="{D11DC3DE-D106-40F1-8F4A-0A184D005B06}"/>
    <cellStyle name="40 % - Akzent4 5 3" xfId="368" xr:uid="{00000000-0005-0000-0000-000024010000}"/>
    <cellStyle name="40 % - Akzent4 5 3 2" xfId="852" xr:uid="{1CC00AE1-033A-49EC-A801-1368713F9788}"/>
    <cellStyle name="40 % - Akzent4 5 3 3" xfId="1161" xr:uid="{614E7198-7E6B-4919-9503-09D8C01CC7FA}"/>
    <cellStyle name="40 % - Akzent4 5 3 4" xfId="1508" xr:uid="{51EB8367-6925-49AC-B9D3-53ED92AED7D5}"/>
    <cellStyle name="40 % - Akzent4 5 4" xfId="655" xr:uid="{A5C3EE7D-7142-45FC-8BE9-7D8F3B4FD450}"/>
    <cellStyle name="40 % - Akzent4 5 5" xfId="961" xr:uid="{55553DDA-9C2C-47F9-9857-9FD6EA0EC065}"/>
    <cellStyle name="40 % - Akzent4 5 6" xfId="1308" xr:uid="{460FD17E-EA84-4E7B-8413-C86B1853215A}"/>
    <cellStyle name="40 % - Akzent4 6" xfId="228" xr:uid="{00000000-0005-0000-0000-000092000000}"/>
    <cellStyle name="40 % - Akzent4 6 2" xfId="382" xr:uid="{00000000-0005-0000-0000-000026010000}"/>
    <cellStyle name="40 % - Akzent4 6 2 2" xfId="866" xr:uid="{B726A127-6EC4-48B9-A19D-D7C6A39C5AB4}"/>
    <cellStyle name="40 % - Akzent4 6 2 3" xfId="1175" xr:uid="{766FC1F7-93CB-4668-9552-8560BB8D2FAA}"/>
    <cellStyle name="40 % - Akzent4 6 2 4" xfId="1522" xr:uid="{99955D45-A71E-4FBA-9808-D5850E1D3E58}"/>
    <cellStyle name="40 % - Akzent4 6 3" xfId="782" xr:uid="{7CE7AA97-28B4-48BA-9407-8CC2D6B1CE2B}"/>
    <cellStyle name="40 % - Akzent4 6 4" xfId="1089" xr:uid="{9B78E0ED-B932-4544-9B9B-23C56FCD4BC4}"/>
    <cellStyle name="40 % - Akzent4 6 5" xfId="1436" xr:uid="{2C562BE4-3D6E-4C79-9215-DB757D29EDAD}"/>
    <cellStyle name="40 % - Akzent4 7" xfId="242" xr:uid="{00000000-0005-0000-0000-000093000000}"/>
    <cellStyle name="40 % - Akzent4 7 2" xfId="396" xr:uid="{00000000-0005-0000-0000-000028010000}"/>
    <cellStyle name="40 % - Akzent4 7 2 2" xfId="880" xr:uid="{62F4F959-F17A-426A-A073-C953A1953D1E}"/>
    <cellStyle name="40 % - Akzent4 7 2 3" xfId="1189" xr:uid="{6CFE46AE-DAE3-4641-8D6E-725706F1933A}"/>
    <cellStyle name="40 % - Akzent4 7 2 4" xfId="1536" xr:uid="{90D4BF62-9689-469D-BDF1-04FE139F52B3}"/>
    <cellStyle name="40 % - Akzent4 7 3" xfId="795" xr:uid="{C3A084BD-6C48-40A4-8331-E959D83469A1}"/>
    <cellStyle name="40 % - Akzent4 7 4" xfId="1103" xr:uid="{DA4D9EAB-81EB-42A4-A781-F1558576F645}"/>
    <cellStyle name="40 % - Akzent4 7 5" xfId="1450" xr:uid="{33DCDDD4-3ABB-4956-A92B-B8DF2A9A6443}"/>
    <cellStyle name="40 % - Akzent4 8" xfId="156" xr:uid="{00000000-0005-0000-0000-000094000000}"/>
    <cellStyle name="40 % - Akzent4 8 2" xfId="411" xr:uid="{00000000-0005-0000-0000-00002A010000}"/>
    <cellStyle name="40 % - Akzent4 8 2 2" xfId="893" xr:uid="{46D1939A-901F-437F-8C5F-F6CC5781E0E5}"/>
    <cellStyle name="40 % - Akzent4 8 2 3" xfId="1202" xr:uid="{E8B7C34C-9371-47F8-A35C-91947C21264F}"/>
    <cellStyle name="40 % - Akzent4 8 2 4" xfId="1550" xr:uid="{B2C3EA82-BCF1-4FAC-8A38-57790B945142}"/>
    <cellStyle name="40 % - Akzent4 8 3" xfId="711" xr:uid="{15821031-FCA9-4A98-8423-0BE4D3ED2C9E}"/>
    <cellStyle name="40 % - Akzent4 8 4" xfId="1017" xr:uid="{C7DA7A56-CCD5-4005-9F2F-BA67CB728E20}"/>
    <cellStyle name="40 % - Akzent4 8 5" xfId="1364" xr:uid="{95509D3D-D96E-4A24-929D-5530D1429602}"/>
    <cellStyle name="40 % - Akzent4 9" xfId="36" xr:uid="{00000000-0005-0000-0000-000095000000}"/>
    <cellStyle name="40 % - Akzent4 9 2" xfId="905" xr:uid="{C13318A3-B8D7-4A81-AFB7-06517CDBE2DF}"/>
    <cellStyle name="40 % - Akzent4 9 3" xfId="1216" xr:uid="{F3853441-FC0B-4805-A830-1BAD3718BA5F}"/>
    <cellStyle name="40 % - Akzent4 9 4" xfId="1564" xr:uid="{B95C1363-870F-4854-B67D-A9BFD4343CDC}"/>
    <cellStyle name="40 % - Akzent5" xfId="275" builtinId="47" customBuiltin="1"/>
    <cellStyle name="40 % - Akzent5 10" xfId="429" xr:uid="{00000000-0005-0000-0000-00002D010000}"/>
    <cellStyle name="40 % - Akzent5 10 2" xfId="1230" xr:uid="{00C870EF-2DB2-4A04-9044-25344BEF06FA}"/>
    <cellStyle name="40 % - Akzent5 10 3" xfId="1580" xr:uid="{E53C4828-1918-4743-8FA8-C21A0E948D66}"/>
    <cellStyle name="40 % - Akzent5 11" xfId="443" xr:uid="{00000000-0005-0000-0000-00002E010000}"/>
    <cellStyle name="40 % - Akzent5 11 2" xfId="1242" xr:uid="{B97026AD-D965-43C1-864F-4155FAF6298E}"/>
    <cellStyle name="40 % - Akzent5 11 3" xfId="1594" xr:uid="{C62E8B61-10F6-441C-9CA2-D3CB69C43514}"/>
    <cellStyle name="40 % - Akzent5 12" xfId="457" xr:uid="{00000000-0005-0000-0000-00002F010000}"/>
    <cellStyle name="40 % - Akzent5 12 2" xfId="1606" xr:uid="{1DD2FCA6-A2FE-458E-A547-B4E16C797B66}"/>
    <cellStyle name="40 % - Akzent5 13" xfId="471" xr:uid="{00000000-0005-0000-0000-000030010000}"/>
    <cellStyle name="40 % - Akzent5 13 2" xfId="1618" xr:uid="{9DDA244F-74B2-4051-A8D2-5E123D57430B}"/>
    <cellStyle name="40 % - Akzent5 14" xfId="485" xr:uid="{00000000-0005-0000-0000-000031010000}"/>
    <cellStyle name="40 % - Akzent5 15" xfId="499" xr:uid="{00000000-0005-0000-0000-000032010000}"/>
    <cellStyle name="40 % - Akzent5 16" xfId="313" xr:uid="{00000000-0005-0000-0000-000033010000}"/>
    <cellStyle name="40 % - Akzent5 17" xfId="1254" xr:uid="{8B0C597E-8664-4F46-AB95-6E77D9E0ADB4}"/>
    <cellStyle name="40 % - Akzent5 18" xfId="1635" xr:uid="{726091F8-DD04-4E87-B948-25D9F7210D7A}"/>
    <cellStyle name="40 % - Akzent5 19" xfId="1658" xr:uid="{8FEE11C1-0C2F-4F4E-8628-A5997ABD7BE5}"/>
    <cellStyle name="40 % - Akzent5 2" xfId="62" xr:uid="{00000000-0005-0000-0000-000096000000}"/>
    <cellStyle name="40 % - Akzent5 2 2" xfId="118" xr:uid="{00000000-0005-0000-0000-000097000000}"/>
    <cellStyle name="40 % - Akzent5 2 2 2" xfId="517" xr:uid="{3694983F-6DDF-4E2F-B8F8-D97956DB4DC6}"/>
    <cellStyle name="40 % - Akzent5 2 2 3" xfId="673" xr:uid="{CBE87DBD-71A0-4DC8-A005-731EE3357DAD}"/>
    <cellStyle name="40 % - Akzent5 2 2 4" xfId="979" xr:uid="{C4E7909A-9B88-4D5C-BAA7-888DCAFF7656}"/>
    <cellStyle name="40 % - Akzent5 2 2 5" xfId="1326" xr:uid="{CE002D63-B6A9-4CB7-9A12-BFE14EE18EF9}"/>
    <cellStyle name="40 % - Akzent5 2 3" xfId="174" xr:uid="{00000000-0005-0000-0000-000098000000}"/>
    <cellStyle name="40 % - Akzent5 2 3 2" xfId="561" xr:uid="{E8F05812-8C2C-4E41-AA88-75E36412ED1A}"/>
    <cellStyle name="40 % - Akzent5 2 3 3" xfId="729" xr:uid="{5C055763-FFCC-4F08-89CA-EA073ED73CAA}"/>
    <cellStyle name="40 % - Akzent5 2 3 4" xfId="1035" xr:uid="{61218547-2CC3-48BE-98E3-F990A35E0C0A}"/>
    <cellStyle name="40 % - Akzent5 2 3 5" xfId="1382" xr:uid="{0915A884-DCCB-4CC7-BD1A-9C6E878F48F9}"/>
    <cellStyle name="40 % - Akzent5 2 4" xfId="329" xr:uid="{00000000-0005-0000-0000-000037010000}"/>
    <cellStyle name="40 % - Akzent5 2 4 2" xfId="813" xr:uid="{30CB834E-AEF4-4D36-A96F-222A015CE1CE}"/>
    <cellStyle name="40 % - Akzent5 2 4 3" xfId="1121" xr:uid="{084D10D7-B0DB-4B80-A783-99A60FF306C0}"/>
    <cellStyle name="40 % - Akzent5 2 4 4" xfId="1468" xr:uid="{E177D43C-2883-48ED-947D-E8C0CA165C71}"/>
    <cellStyle name="40 % - Akzent5 2 5" xfId="617" xr:uid="{C1D24581-44B1-418B-B93D-2888EFA23B58}"/>
    <cellStyle name="40 % - Akzent5 2 6" xfId="923" xr:uid="{DADB78C9-7B22-4EC1-9DD1-82AF32BB22E4}"/>
    <cellStyle name="40 % - Akzent5 2 7" xfId="1270" xr:uid="{B3930A41-27D2-48F0-AF8C-A0A2CC99B2C6}"/>
    <cellStyle name="40 % - Akzent5 20" xfId="1685" xr:uid="{0C5A89B2-4C0D-47C9-B4D5-8FBC56486161}"/>
    <cellStyle name="40 % - Akzent5 21" xfId="1723" xr:uid="{0F92A674-28C9-48C3-AB3B-CF8FEF03A194}"/>
    <cellStyle name="40 % - Akzent5 3" xfId="76" xr:uid="{00000000-0005-0000-0000-000099000000}"/>
    <cellStyle name="40 % - Akzent5 3 2" xfId="132" xr:uid="{00000000-0005-0000-0000-00009A000000}"/>
    <cellStyle name="40 % - Akzent5 3 2 2" xfId="531" xr:uid="{5676165D-9C45-4813-ACEF-9C384C9475DC}"/>
    <cellStyle name="40 % - Akzent5 3 2 3" xfId="687" xr:uid="{E6DA15B1-994D-4598-9516-DD531578E5FC}"/>
    <cellStyle name="40 % - Akzent5 3 2 4" xfId="993" xr:uid="{1BAE47D2-7E3E-48B1-96E1-0AA708D779B0}"/>
    <cellStyle name="40 % - Akzent5 3 2 5" xfId="1340" xr:uid="{8C3812CB-12B2-432B-95FF-EBCE82AB699A}"/>
    <cellStyle name="40 % - Akzent5 3 3" xfId="188" xr:uid="{00000000-0005-0000-0000-00009B000000}"/>
    <cellStyle name="40 % - Akzent5 3 3 2" xfId="575" xr:uid="{00D2380D-0AAB-4763-8885-1AAAFA80CBD9}"/>
    <cellStyle name="40 % - Akzent5 3 3 3" xfId="743" xr:uid="{C5EEDFF9-550E-40DE-8043-F633D76E1F79}"/>
    <cellStyle name="40 % - Akzent5 3 3 4" xfId="1049" xr:uid="{DCF8D9D3-47C0-45DD-A3B9-E4EFC747FF55}"/>
    <cellStyle name="40 % - Akzent5 3 3 5" xfId="1396" xr:uid="{7A062891-2BA2-4540-822C-4BB7C5C349B0}"/>
    <cellStyle name="40 % - Akzent5 3 4" xfId="343" xr:uid="{00000000-0005-0000-0000-00003B010000}"/>
    <cellStyle name="40 % - Akzent5 3 4 2" xfId="827" xr:uid="{6CBF441E-BC92-4E11-8A10-890AEEDA9ADB}"/>
    <cellStyle name="40 % - Akzent5 3 4 3" xfId="1135" xr:uid="{0FEB8969-B83C-4294-B0D5-2CCAE8A3E2D9}"/>
    <cellStyle name="40 % - Akzent5 3 4 4" xfId="1482" xr:uid="{45A40B0A-B4B0-4232-BD35-74AEE8A8B31B}"/>
    <cellStyle name="40 % - Akzent5 3 5" xfId="631" xr:uid="{F501A31F-D44C-44D3-9BC7-C30F059B2A25}"/>
    <cellStyle name="40 % - Akzent5 3 6" xfId="937" xr:uid="{793BED61-F9EB-4B3E-ACBA-007BB2C119A7}"/>
    <cellStyle name="40 % - Akzent5 3 7" xfId="1284" xr:uid="{81BFEB66-E770-4999-B8B5-0C1B3DA6F050}"/>
    <cellStyle name="40 % - Akzent5 4" xfId="90" xr:uid="{00000000-0005-0000-0000-00009C000000}"/>
    <cellStyle name="40 % - Akzent5 4 2" xfId="146" xr:uid="{00000000-0005-0000-0000-00009D000000}"/>
    <cellStyle name="40 % - Akzent5 4 2 2" xfId="545" xr:uid="{BCC155AB-6DE5-422E-A0B7-D83ECFDDF197}"/>
    <cellStyle name="40 % - Akzent5 4 2 3" xfId="701" xr:uid="{6D8321DE-5302-4EB2-888C-D46F85E61953}"/>
    <cellStyle name="40 % - Akzent5 4 2 4" xfId="1007" xr:uid="{9D2F581D-4885-4D6B-A19A-05CADA633D1E}"/>
    <cellStyle name="40 % - Akzent5 4 2 5" xfId="1354" xr:uid="{0E3D5544-19B0-4BBB-B989-DEB9105F114E}"/>
    <cellStyle name="40 % - Akzent5 4 3" xfId="202" xr:uid="{00000000-0005-0000-0000-00009E000000}"/>
    <cellStyle name="40 % - Akzent5 4 3 2" xfId="589" xr:uid="{0D2A58B6-1C94-413D-A99B-20D206C85067}"/>
    <cellStyle name="40 % - Akzent5 4 3 3" xfId="757" xr:uid="{15F3696C-2FA4-41B9-89BD-3437AD40D17B}"/>
    <cellStyle name="40 % - Akzent5 4 3 4" xfId="1063" xr:uid="{646B7F36-512A-4E5D-B43E-49F1286D2A91}"/>
    <cellStyle name="40 % - Akzent5 4 3 5" xfId="1410" xr:uid="{84FC8946-08C2-48BD-ADA1-38AFFCAC3E07}"/>
    <cellStyle name="40 % - Akzent5 4 4" xfId="356" xr:uid="{00000000-0005-0000-0000-00003F010000}"/>
    <cellStyle name="40 % - Akzent5 4 4 2" xfId="841" xr:uid="{CBD94855-6190-4799-81B5-AF245870C1BD}"/>
    <cellStyle name="40 % - Akzent5 4 4 3" xfId="1149" xr:uid="{83859C1A-6E07-4516-867C-0D7617DC8EEF}"/>
    <cellStyle name="40 % - Akzent5 4 4 4" xfId="1496" xr:uid="{EF4A14F2-6639-4F7D-B22D-A27C0E89843A}"/>
    <cellStyle name="40 % - Akzent5 4 5" xfId="645" xr:uid="{084EAF54-3F1F-4B07-ADFB-2CB6A0AD1116}"/>
    <cellStyle name="40 % - Akzent5 4 6" xfId="951" xr:uid="{807F4793-2A03-449B-836B-21494EDB5F2F}"/>
    <cellStyle name="40 % - Akzent5 4 7" xfId="1298" xr:uid="{A2E15B34-7246-44F2-8732-B2B1B6298305}"/>
    <cellStyle name="40 % - Akzent5 5" xfId="102" xr:uid="{00000000-0005-0000-0000-00009F000000}"/>
    <cellStyle name="40 % - Akzent5 5 2" xfId="216" xr:uid="{00000000-0005-0000-0000-0000A0000000}"/>
    <cellStyle name="40 % - Akzent5 5 2 2" xfId="601" xr:uid="{0206C39F-9B57-403B-A9BF-E18B7E49D2FC}"/>
    <cellStyle name="40 % - Akzent5 5 2 3" xfId="771" xr:uid="{FB3CFD71-EAA0-4B67-8161-67285B9ACC4F}"/>
    <cellStyle name="40 % - Akzent5 5 2 4" xfId="1077" xr:uid="{1B8D9C20-E9EC-4357-A1E5-734270028892}"/>
    <cellStyle name="40 % - Akzent5 5 2 5" xfId="1424" xr:uid="{836B228A-2B9C-47F4-919D-122E74484EB0}"/>
    <cellStyle name="40 % - Akzent5 5 3" xfId="370" xr:uid="{00000000-0005-0000-0000-000042010000}"/>
    <cellStyle name="40 % - Akzent5 5 3 2" xfId="854" xr:uid="{5DBA044F-99EE-40C4-A3B0-866AECAB6DD9}"/>
    <cellStyle name="40 % - Akzent5 5 3 3" xfId="1163" xr:uid="{7922B8A8-3C6E-4D97-BC7C-A26FC0A64AC5}"/>
    <cellStyle name="40 % - Akzent5 5 3 4" xfId="1510" xr:uid="{46B6A1AE-17A1-4E5A-B8AE-DE88CBA05AF3}"/>
    <cellStyle name="40 % - Akzent5 5 4" xfId="657" xr:uid="{D4008818-4058-49A7-8262-E2D4A6F5EF27}"/>
    <cellStyle name="40 % - Akzent5 5 5" xfId="963" xr:uid="{60D78634-5188-40EC-9FB5-16E12936D3A5}"/>
    <cellStyle name="40 % - Akzent5 5 6" xfId="1310" xr:uid="{E057DCC8-5381-44C4-9A96-C3F6D8BD33BB}"/>
    <cellStyle name="40 % - Akzent5 6" xfId="230" xr:uid="{00000000-0005-0000-0000-0000A1000000}"/>
    <cellStyle name="40 % - Akzent5 6 2" xfId="384" xr:uid="{00000000-0005-0000-0000-000044010000}"/>
    <cellStyle name="40 % - Akzent5 6 2 2" xfId="868" xr:uid="{F28D3086-6D75-4898-A72B-25B567C50F24}"/>
    <cellStyle name="40 % - Akzent5 6 2 3" xfId="1177" xr:uid="{375F24B0-35E0-4F4B-8536-B598B0DAD141}"/>
    <cellStyle name="40 % - Akzent5 6 2 4" xfId="1524" xr:uid="{06B797DE-69F6-4D02-A454-06E9B45F81AE}"/>
    <cellStyle name="40 % - Akzent5 6 3" xfId="784" xr:uid="{A62FAFCB-5CD9-480C-8D86-4BB9D5D88C32}"/>
    <cellStyle name="40 % - Akzent5 6 4" xfId="1091" xr:uid="{1A31A3AA-AF29-42C5-91F8-7F1576B30B86}"/>
    <cellStyle name="40 % - Akzent5 6 5" xfId="1438" xr:uid="{7BE83610-AEB2-48EB-BDCF-7F1106EF6BDA}"/>
    <cellStyle name="40 % - Akzent5 7" xfId="244" xr:uid="{00000000-0005-0000-0000-0000A2000000}"/>
    <cellStyle name="40 % - Akzent5 7 2" xfId="398" xr:uid="{00000000-0005-0000-0000-000046010000}"/>
    <cellStyle name="40 % - Akzent5 7 2 2" xfId="882" xr:uid="{3BFE130F-7BCE-457B-8A64-9BF72C536FF0}"/>
    <cellStyle name="40 % - Akzent5 7 2 3" xfId="1191" xr:uid="{836AC02F-31A0-4C26-9EBB-A034B115F880}"/>
    <cellStyle name="40 % - Akzent5 7 2 4" xfId="1538" xr:uid="{3B08904D-7EEB-43FE-9456-00D5EF4292D9}"/>
    <cellStyle name="40 % - Akzent5 7 3" xfId="797" xr:uid="{9EB8D6FD-0C5A-4A02-BAE6-12D1206EA832}"/>
    <cellStyle name="40 % - Akzent5 7 4" xfId="1105" xr:uid="{5CD08982-F1D7-453F-87C4-5F7E1920944A}"/>
    <cellStyle name="40 % - Akzent5 7 5" xfId="1452" xr:uid="{B5DDB716-AD2D-4937-A921-7C7211E68B9F}"/>
    <cellStyle name="40 % - Akzent5 8" xfId="158" xr:uid="{00000000-0005-0000-0000-0000A3000000}"/>
    <cellStyle name="40 % - Akzent5 8 2" xfId="413" xr:uid="{00000000-0005-0000-0000-000048010000}"/>
    <cellStyle name="40 % - Akzent5 8 2 2" xfId="895" xr:uid="{18F21A34-FA41-43F9-94A8-D8E7F70EDCE1}"/>
    <cellStyle name="40 % - Akzent5 8 2 3" xfId="1204" xr:uid="{1492DA90-5605-4078-8AC9-5AC1667A9897}"/>
    <cellStyle name="40 % - Akzent5 8 2 4" xfId="1552" xr:uid="{FDB0A642-F972-4258-BDDD-BB8072A9E96D}"/>
    <cellStyle name="40 % - Akzent5 8 3" xfId="713" xr:uid="{F1410094-69E5-441A-990B-EF465757C16F}"/>
    <cellStyle name="40 % - Akzent5 8 4" xfId="1019" xr:uid="{B91320ED-2780-4FAB-B31A-169389A145BC}"/>
    <cellStyle name="40 % - Akzent5 8 5" xfId="1366" xr:uid="{EF27BE67-F22D-42B4-97AE-D8A6C6C38F45}"/>
    <cellStyle name="40 % - Akzent5 9" xfId="40" xr:uid="{00000000-0005-0000-0000-0000A4000000}"/>
    <cellStyle name="40 % - Akzent5 9 2" xfId="907" xr:uid="{B00BEDDC-4A72-4AAD-974D-27A4FE64C2CB}"/>
    <cellStyle name="40 % - Akzent5 9 3" xfId="1218" xr:uid="{17C71DB7-A47C-4D63-A814-55F6C7538C25}"/>
    <cellStyle name="40 % - Akzent5 9 4" xfId="1566" xr:uid="{9C200EC9-2CF6-43E7-8E1B-4D8013C80BE3}"/>
    <cellStyle name="40 % - Akzent6" xfId="278" builtinId="51" customBuiltin="1"/>
    <cellStyle name="40 % - Akzent6 10" xfId="431" xr:uid="{00000000-0005-0000-0000-00004B010000}"/>
    <cellStyle name="40 % - Akzent6 10 2" xfId="1232" xr:uid="{2719FE03-8007-450D-8E5E-F80E20A96E68}"/>
    <cellStyle name="40 % - Akzent6 10 3" xfId="1582" xr:uid="{A38A36B5-8F92-4ED1-AC1E-344FA61C9C3E}"/>
    <cellStyle name="40 % - Akzent6 11" xfId="445" xr:uid="{00000000-0005-0000-0000-00004C010000}"/>
    <cellStyle name="40 % - Akzent6 11 2" xfId="1244" xr:uid="{F93903C4-1A0C-4D4D-8DBA-959681EFE293}"/>
    <cellStyle name="40 % - Akzent6 11 3" xfId="1596" xr:uid="{60E622BE-36A1-489B-ADF0-10A3F8C4B9ED}"/>
    <cellStyle name="40 % - Akzent6 12" xfId="459" xr:uid="{00000000-0005-0000-0000-00004D010000}"/>
    <cellStyle name="40 % - Akzent6 12 2" xfId="1608" xr:uid="{E13B333D-7513-48EA-B3A0-7267170C1069}"/>
    <cellStyle name="40 % - Akzent6 13" xfId="473" xr:uid="{00000000-0005-0000-0000-00004E010000}"/>
    <cellStyle name="40 % - Akzent6 13 2" xfId="1620" xr:uid="{E557ED45-C097-46CE-BAF6-DC6558E94F89}"/>
    <cellStyle name="40 % - Akzent6 14" xfId="487" xr:uid="{00000000-0005-0000-0000-00004F010000}"/>
    <cellStyle name="40 % - Akzent6 15" xfId="501" xr:uid="{00000000-0005-0000-0000-000050010000}"/>
    <cellStyle name="40 % - Akzent6 16" xfId="315" xr:uid="{00000000-0005-0000-0000-000051010000}"/>
    <cellStyle name="40 % - Akzent6 17" xfId="1256" xr:uid="{0DEDCF33-E3AB-4C38-9039-768EA5FB9404}"/>
    <cellStyle name="40 % - Akzent6 18" xfId="1637" xr:uid="{1DF23B4C-ED4C-45FE-9AAA-F4AB0073ECF1}"/>
    <cellStyle name="40 % - Akzent6 19" xfId="1660" xr:uid="{43DA9985-1A32-4EA4-B731-2F388AEBEEA0}"/>
    <cellStyle name="40 % - Akzent6 2" xfId="64" xr:uid="{00000000-0005-0000-0000-0000A5000000}"/>
    <cellStyle name="40 % - Akzent6 2 2" xfId="120" xr:uid="{00000000-0005-0000-0000-0000A6000000}"/>
    <cellStyle name="40 % - Akzent6 2 2 2" xfId="519" xr:uid="{6A9B9021-66CD-43D2-90FB-92BBA7747FDD}"/>
    <cellStyle name="40 % - Akzent6 2 2 3" xfId="675" xr:uid="{FEF5BBA0-3A5F-4DD4-82AA-188AC0278C26}"/>
    <cellStyle name="40 % - Akzent6 2 2 4" xfId="981" xr:uid="{D629E2A1-C65F-4EAE-9A7E-45E508FCED99}"/>
    <cellStyle name="40 % - Akzent6 2 2 5" xfId="1328" xr:uid="{39CBE292-8AEE-47D5-BF16-CE88187A8CBF}"/>
    <cellStyle name="40 % - Akzent6 2 3" xfId="176" xr:uid="{00000000-0005-0000-0000-0000A7000000}"/>
    <cellStyle name="40 % - Akzent6 2 3 2" xfId="563" xr:uid="{A0B0D8EF-1133-445F-AD73-EAA557703C89}"/>
    <cellStyle name="40 % - Akzent6 2 3 3" xfId="731" xr:uid="{A31E6ECD-7D12-46C7-8D00-7EC68F1789A6}"/>
    <cellStyle name="40 % - Akzent6 2 3 4" xfId="1037" xr:uid="{B23AB630-9BA9-4E16-AB66-5AC60C74FC37}"/>
    <cellStyle name="40 % - Akzent6 2 3 5" xfId="1384" xr:uid="{863DDCDB-28A8-4906-8F10-5161803F48AA}"/>
    <cellStyle name="40 % - Akzent6 2 4" xfId="331" xr:uid="{00000000-0005-0000-0000-000055010000}"/>
    <cellStyle name="40 % - Akzent6 2 4 2" xfId="815" xr:uid="{323D5D5B-AC6C-4777-87C3-55C9674C2429}"/>
    <cellStyle name="40 % - Akzent6 2 4 3" xfId="1123" xr:uid="{EE3A50C7-42A4-4A89-A50D-3B7116BEA7E6}"/>
    <cellStyle name="40 % - Akzent6 2 4 4" xfId="1470" xr:uid="{E5E9C97A-14B6-4032-9DEF-6EF084D16951}"/>
    <cellStyle name="40 % - Akzent6 2 5" xfId="619" xr:uid="{4C1AE4B1-6206-4C70-9E46-14CA969C6BE4}"/>
    <cellStyle name="40 % - Akzent6 2 6" xfId="925" xr:uid="{6CC19D0A-0A4F-4A9E-B4A1-D5E8E803FD65}"/>
    <cellStyle name="40 % - Akzent6 2 7" xfId="1272" xr:uid="{88D3B666-E87F-48F8-888E-7BB305B67759}"/>
    <cellStyle name="40 % - Akzent6 20" xfId="1687" xr:uid="{B5355775-8D79-4036-B5A7-D362EC558D0A}"/>
    <cellStyle name="40 % - Akzent6 21" xfId="1725" xr:uid="{46FEA513-43BA-4A11-A7DC-2400D3E26966}"/>
    <cellStyle name="40 % - Akzent6 3" xfId="78" xr:uid="{00000000-0005-0000-0000-0000A8000000}"/>
    <cellStyle name="40 % - Akzent6 3 2" xfId="134" xr:uid="{00000000-0005-0000-0000-0000A9000000}"/>
    <cellStyle name="40 % - Akzent6 3 2 2" xfId="533" xr:uid="{A5DD0091-66C2-4D6A-BF4B-42835FDCCB75}"/>
    <cellStyle name="40 % - Akzent6 3 2 3" xfId="689" xr:uid="{26A459CB-E509-4B21-9DBE-DAF8C6530381}"/>
    <cellStyle name="40 % - Akzent6 3 2 4" xfId="995" xr:uid="{C37A7B61-A70B-4153-8357-C076B2EF1F89}"/>
    <cellStyle name="40 % - Akzent6 3 2 5" xfId="1342" xr:uid="{DFE94D99-7304-4A5C-BCE5-9C06D715F58E}"/>
    <cellStyle name="40 % - Akzent6 3 3" xfId="190" xr:uid="{00000000-0005-0000-0000-0000AA000000}"/>
    <cellStyle name="40 % - Akzent6 3 3 2" xfId="577" xr:uid="{AB2A4C4D-7BAD-488C-BC4A-428849D85B7E}"/>
    <cellStyle name="40 % - Akzent6 3 3 3" xfId="745" xr:uid="{4D16D678-E287-44B8-B3F2-D30AC1550A6E}"/>
    <cellStyle name="40 % - Akzent6 3 3 4" xfId="1051" xr:uid="{08F01086-60DA-439C-8751-E684E8CBDF68}"/>
    <cellStyle name="40 % - Akzent6 3 3 5" xfId="1398" xr:uid="{A14533AD-7B7F-4692-84FB-BEC2542E3929}"/>
    <cellStyle name="40 % - Akzent6 3 4" xfId="345" xr:uid="{00000000-0005-0000-0000-000059010000}"/>
    <cellStyle name="40 % - Akzent6 3 4 2" xfId="829" xr:uid="{2521BA82-32E4-40D9-B801-9E6270779EBB}"/>
    <cellStyle name="40 % - Akzent6 3 4 3" xfId="1137" xr:uid="{FA10C4EC-3731-4E17-AA1C-EDFE4AB9A093}"/>
    <cellStyle name="40 % - Akzent6 3 4 4" xfId="1484" xr:uid="{5EF02F4F-C541-4326-8BC6-86B20F353D8C}"/>
    <cellStyle name="40 % - Akzent6 3 5" xfId="633" xr:uid="{0C91E27C-830F-4BC4-8250-E00E398E349E}"/>
    <cellStyle name="40 % - Akzent6 3 6" xfId="939" xr:uid="{10D4E74D-44C7-414F-955E-F89C86EC6162}"/>
    <cellStyle name="40 % - Akzent6 3 7" xfId="1286" xr:uid="{E26A3294-9C24-46E3-B55C-C91C17A5D741}"/>
    <cellStyle name="40 % - Akzent6 4" xfId="92" xr:uid="{00000000-0005-0000-0000-0000AB000000}"/>
    <cellStyle name="40 % - Akzent6 4 2" xfId="148" xr:uid="{00000000-0005-0000-0000-0000AC000000}"/>
    <cellStyle name="40 % - Akzent6 4 2 2" xfId="547" xr:uid="{48DBF4E4-8DA9-4F2E-BA72-5F1DC083855D}"/>
    <cellStyle name="40 % - Akzent6 4 2 3" xfId="703" xr:uid="{7059F6A6-9FBC-4300-9071-1F12F3F133E1}"/>
    <cellStyle name="40 % - Akzent6 4 2 4" xfId="1009" xr:uid="{6FD04F2E-9F68-4EEA-AC40-F029B411D1F3}"/>
    <cellStyle name="40 % - Akzent6 4 2 5" xfId="1356" xr:uid="{001201BC-9EDA-4977-A74B-B89FC2D9F678}"/>
    <cellStyle name="40 % - Akzent6 4 3" xfId="204" xr:uid="{00000000-0005-0000-0000-0000AD000000}"/>
    <cellStyle name="40 % - Akzent6 4 3 2" xfId="591" xr:uid="{E5810778-94A9-45E8-A0F2-CED62A19748A}"/>
    <cellStyle name="40 % - Akzent6 4 3 3" xfId="759" xr:uid="{7836BBCE-381D-40F6-A29E-3BED2909CB5F}"/>
    <cellStyle name="40 % - Akzent6 4 3 4" xfId="1065" xr:uid="{C86125E7-36D5-4673-AEF7-7B5EFABD541F}"/>
    <cellStyle name="40 % - Akzent6 4 3 5" xfId="1412" xr:uid="{015D4578-4C83-435D-AD40-80A646E657C7}"/>
    <cellStyle name="40 % - Akzent6 4 4" xfId="358" xr:uid="{00000000-0005-0000-0000-00005D010000}"/>
    <cellStyle name="40 % - Akzent6 4 4 2" xfId="843" xr:uid="{AD8B766D-81C3-48B6-936E-DD32E9C20767}"/>
    <cellStyle name="40 % - Akzent6 4 4 3" xfId="1151" xr:uid="{756C14F0-6D49-46FE-A4F1-131DB1D45ACB}"/>
    <cellStyle name="40 % - Akzent6 4 4 4" xfId="1498" xr:uid="{559E8D4E-266A-42C6-BD00-802227CE2405}"/>
    <cellStyle name="40 % - Akzent6 4 5" xfId="647" xr:uid="{CEC9027A-427A-4160-BBDE-F3124CF9C831}"/>
    <cellStyle name="40 % - Akzent6 4 6" xfId="953" xr:uid="{779253E1-A5CA-4FF6-8897-1A8E4B62E1F9}"/>
    <cellStyle name="40 % - Akzent6 4 7" xfId="1300" xr:uid="{0E9318DC-A795-46D7-8152-AF0A029CC8DB}"/>
    <cellStyle name="40 % - Akzent6 5" xfId="104" xr:uid="{00000000-0005-0000-0000-0000AE000000}"/>
    <cellStyle name="40 % - Akzent6 5 2" xfId="218" xr:uid="{00000000-0005-0000-0000-0000AF000000}"/>
    <cellStyle name="40 % - Akzent6 5 2 2" xfId="603" xr:uid="{BDE219A0-A37F-4582-A98D-2C250195373A}"/>
    <cellStyle name="40 % - Akzent6 5 2 3" xfId="773" xr:uid="{B710822B-1961-47B4-A3D0-ECC3AEDA6C06}"/>
    <cellStyle name="40 % - Akzent6 5 2 4" xfId="1079" xr:uid="{1609CEC3-11D3-4703-8589-BBBAD4522085}"/>
    <cellStyle name="40 % - Akzent6 5 2 5" xfId="1426" xr:uid="{BFC0797F-1530-4AC3-9500-151F62934E0E}"/>
    <cellStyle name="40 % - Akzent6 5 3" xfId="372" xr:uid="{00000000-0005-0000-0000-000060010000}"/>
    <cellStyle name="40 % - Akzent6 5 3 2" xfId="856" xr:uid="{F2D52F34-FE77-46BD-A73C-079E99B8F8BD}"/>
    <cellStyle name="40 % - Akzent6 5 3 3" xfId="1165" xr:uid="{AC81FDAC-62D9-4D88-A062-3420B44FABF5}"/>
    <cellStyle name="40 % - Akzent6 5 3 4" xfId="1512" xr:uid="{9D71A7A8-E7CF-4B2E-BA49-11007C21F7CD}"/>
    <cellStyle name="40 % - Akzent6 5 4" xfId="659" xr:uid="{933E27B8-4CA8-4507-A670-E9FD065427BE}"/>
    <cellStyle name="40 % - Akzent6 5 5" xfId="965" xr:uid="{27F09DF0-F534-4AE5-9777-F38A0842568A}"/>
    <cellStyle name="40 % - Akzent6 5 6" xfId="1312" xr:uid="{D9B5A204-3CEA-4263-8FFF-80A48E9586AD}"/>
    <cellStyle name="40 % - Akzent6 6" xfId="232" xr:uid="{00000000-0005-0000-0000-0000B0000000}"/>
    <cellStyle name="40 % - Akzent6 6 2" xfId="386" xr:uid="{00000000-0005-0000-0000-000062010000}"/>
    <cellStyle name="40 % - Akzent6 6 2 2" xfId="870" xr:uid="{F995C00D-A49C-4E9C-9D56-EA552583B641}"/>
    <cellStyle name="40 % - Akzent6 6 2 3" xfId="1179" xr:uid="{02DE89EB-7D68-4957-B35E-8F652B614EC0}"/>
    <cellStyle name="40 % - Akzent6 6 2 4" xfId="1526" xr:uid="{88DE5304-AFD0-4FE5-821A-3D80ACEDADE5}"/>
    <cellStyle name="40 % - Akzent6 6 3" xfId="786" xr:uid="{8266EB4A-24B8-4E98-8DFF-77656335AA58}"/>
    <cellStyle name="40 % - Akzent6 6 4" xfId="1093" xr:uid="{B801A0BB-207C-46E1-A119-3D1C4479B989}"/>
    <cellStyle name="40 % - Akzent6 6 5" xfId="1440" xr:uid="{D6CCA348-32C4-4C5D-9666-469ADEA1512D}"/>
    <cellStyle name="40 % - Akzent6 7" xfId="246" xr:uid="{00000000-0005-0000-0000-0000B1000000}"/>
    <cellStyle name="40 % - Akzent6 7 2" xfId="400" xr:uid="{00000000-0005-0000-0000-000064010000}"/>
    <cellStyle name="40 % - Akzent6 7 2 2" xfId="884" xr:uid="{885026AC-CF44-4F79-ABEE-F6DB8437F1FC}"/>
    <cellStyle name="40 % - Akzent6 7 2 3" xfId="1193" xr:uid="{98054FD7-382B-43A6-AF00-248569DD2DF6}"/>
    <cellStyle name="40 % - Akzent6 7 2 4" xfId="1540" xr:uid="{E789E482-6E8C-49A7-8AF9-556971E6D344}"/>
    <cellStyle name="40 % - Akzent6 7 3" xfId="799" xr:uid="{1F1DA4DA-9C0C-4B8F-8A8A-295CE541DC8B}"/>
    <cellStyle name="40 % - Akzent6 7 4" xfId="1107" xr:uid="{E4F6A558-5D0B-44A1-AE47-6DBDF0B915EA}"/>
    <cellStyle name="40 % - Akzent6 7 5" xfId="1454" xr:uid="{E0F9E990-E881-4431-93C7-08EDB1F7A357}"/>
    <cellStyle name="40 % - Akzent6 8" xfId="160" xr:uid="{00000000-0005-0000-0000-0000B2000000}"/>
    <cellStyle name="40 % - Akzent6 8 2" xfId="415" xr:uid="{00000000-0005-0000-0000-000066010000}"/>
    <cellStyle name="40 % - Akzent6 8 2 2" xfId="897" xr:uid="{07582E23-DF28-4D82-B380-E37352F32973}"/>
    <cellStyle name="40 % - Akzent6 8 2 3" xfId="1206" xr:uid="{3A91F8CD-809A-4560-B45B-C6F1FF80B569}"/>
    <cellStyle name="40 % - Akzent6 8 2 4" xfId="1554" xr:uid="{7DC8CBE5-294E-4CFA-B9A2-C925C78FCB4C}"/>
    <cellStyle name="40 % - Akzent6 8 3" xfId="715" xr:uid="{4623E558-2A69-4F0F-A03A-544B54A9AF0F}"/>
    <cellStyle name="40 % - Akzent6 8 4" xfId="1021" xr:uid="{4DC16095-93D7-4837-903E-6B7288FA2092}"/>
    <cellStyle name="40 % - Akzent6 8 5" xfId="1368" xr:uid="{03891474-EF7E-4CB9-A32E-DA463F912A12}"/>
    <cellStyle name="40 % - Akzent6 9" xfId="44" xr:uid="{00000000-0005-0000-0000-0000B3000000}"/>
    <cellStyle name="40 % - Akzent6 9 2" xfId="909" xr:uid="{BC3523B4-B8F6-4C5A-A2BD-6E90043AC4FB}"/>
    <cellStyle name="40 % - Akzent6 9 3" xfId="1220" xr:uid="{D80193DE-CCB0-422A-9345-931CE48C12B4}"/>
    <cellStyle name="40 % - Akzent6 9 4" xfId="1568" xr:uid="{D0B6CF11-4DCC-471A-AED4-027E88562896}"/>
    <cellStyle name="60 % - Akzent1 2" xfId="25" xr:uid="{00000000-0005-0000-0000-0000B4000000}"/>
    <cellStyle name="60 % - Akzent1 3" xfId="282" xr:uid="{00000000-0005-0000-0000-0000CB010000}"/>
    <cellStyle name="60 % - Akzent1 3 2" xfId="1746" xr:uid="{01DC48C9-0509-459F-BBE0-157AD2687358}"/>
    <cellStyle name="60 % - Akzent2 2" xfId="29" xr:uid="{00000000-0005-0000-0000-0000B5000000}"/>
    <cellStyle name="60 % - Akzent2 3" xfId="283" xr:uid="{00000000-0005-0000-0000-0000CC010000}"/>
    <cellStyle name="60 % - Akzent2 3 2" xfId="1747" xr:uid="{5B424883-A3FB-4431-B7AE-6C329080624A}"/>
    <cellStyle name="60 % - Akzent3 2" xfId="33" xr:uid="{00000000-0005-0000-0000-0000B6000000}"/>
    <cellStyle name="60 % - Akzent3 3" xfId="284" xr:uid="{00000000-0005-0000-0000-0000CD010000}"/>
    <cellStyle name="60 % - Akzent3 3 2" xfId="1748" xr:uid="{400E287A-51FB-43F0-A19D-99DE54975B1F}"/>
    <cellStyle name="60 % - Akzent4 2" xfId="37" xr:uid="{00000000-0005-0000-0000-0000B7000000}"/>
    <cellStyle name="60 % - Akzent4 3" xfId="285" xr:uid="{00000000-0005-0000-0000-0000CE010000}"/>
    <cellStyle name="60 % - Akzent4 3 2" xfId="1749" xr:uid="{725F25D5-1A4F-40E1-BC70-4D7A83BA7577}"/>
    <cellStyle name="60 % - Akzent5 2" xfId="41" xr:uid="{00000000-0005-0000-0000-0000B8000000}"/>
    <cellStyle name="60 % - Akzent5 3" xfId="286" xr:uid="{00000000-0005-0000-0000-0000CF010000}"/>
    <cellStyle name="60 % - Akzent5 3 2" xfId="1750" xr:uid="{638FFA4A-4A63-4FEE-998D-18CC4C6EA523}"/>
    <cellStyle name="60 % - Akzent6 2" xfId="45" xr:uid="{00000000-0005-0000-0000-0000B9000000}"/>
    <cellStyle name="60 % - Akzent6 3" xfId="287" xr:uid="{00000000-0005-0000-0000-0000D0010000}"/>
    <cellStyle name="60 % - Akzent6 3 2" xfId="1751" xr:uid="{6FDB0B9A-C144-4F0E-8199-9EFC96AC1485}"/>
    <cellStyle name="Akzent1" xfId="261" builtinId="29" customBuiltin="1"/>
    <cellStyle name="Akzent1 2" xfId="22" xr:uid="{00000000-0005-0000-0000-0000BA000000}"/>
    <cellStyle name="Akzent2" xfId="264" builtinId="33" customBuiltin="1"/>
    <cellStyle name="Akzent2 2" xfId="26" xr:uid="{00000000-0005-0000-0000-0000BB000000}"/>
    <cellStyle name="Akzent3" xfId="267" builtinId="37" customBuiltin="1"/>
    <cellStyle name="Akzent3 2" xfId="30" xr:uid="{00000000-0005-0000-0000-0000BC000000}"/>
    <cellStyle name="Akzent4" xfId="270" builtinId="41" customBuiltin="1"/>
    <cellStyle name="Akzent4 2" xfId="34" xr:uid="{00000000-0005-0000-0000-0000BD000000}"/>
    <cellStyle name="Akzent5" xfId="273" builtinId="45" customBuiltin="1"/>
    <cellStyle name="Akzent5 2" xfId="38" xr:uid="{00000000-0005-0000-0000-0000BE000000}"/>
    <cellStyle name="Akzent6" xfId="276" builtinId="49" customBuiltin="1"/>
    <cellStyle name="Akzent6 2" xfId="42" xr:uid="{00000000-0005-0000-0000-0000BF000000}"/>
    <cellStyle name="Ausgabe" xfId="254" builtinId="21" customBuiltin="1"/>
    <cellStyle name="Ausgabe 2" xfId="15" xr:uid="{00000000-0005-0000-0000-0000C0000000}"/>
    <cellStyle name="Berechnung" xfId="255" builtinId="22" customBuiltin="1"/>
    <cellStyle name="Berechnung 2" xfId="16" xr:uid="{00000000-0005-0000-0000-0000C1000000}"/>
    <cellStyle name="Eingabe" xfId="253" builtinId="20" customBuiltin="1"/>
    <cellStyle name="Eingabe 2" xfId="14" xr:uid="{00000000-0005-0000-0000-0000C2000000}"/>
    <cellStyle name="Ergebnis" xfId="260" builtinId="25" customBuiltin="1"/>
    <cellStyle name="Ergebnis 2" xfId="21" xr:uid="{00000000-0005-0000-0000-0000C3000000}"/>
    <cellStyle name="Erklärender Text" xfId="259" builtinId="53" customBuiltin="1"/>
    <cellStyle name="Erklärender Text 2" xfId="20" xr:uid="{00000000-0005-0000-0000-0000C4000000}"/>
    <cellStyle name="Gut" xfId="251" builtinId="26" customBuiltin="1"/>
    <cellStyle name="Gut 2" xfId="11" xr:uid="{00000000-0005-0000-0000-0000C5000000}"/>
    <cellStyle name="Komma" xfId="1" builtinId="3"/>
    <cellStyle name="Komma 2" xfId="47" xr:uid="{00000000-0005-0000-0000-0000C7000000}"/>
    <cellStyle name="Komma 2 2" xfId="299" xr:uid="{00000000-0005-0000-0000-00008D010000}"/>
    <cellStyle name="Komma 2 2 2" xfId="1621" xr:uid="{49DB6859-9A45-4CF1-91FE-2274721C0A26}"/>
    <cellStyle name="Komma 2 2 3" xfId="1643" xr:uid="{2BADC9D4-1DE3-4C86-BD7A-28187EF8FD0E}"/>
    <cellStyle name="Komma 2 2 4" xfId="1666" xr:uid="{579A7C18-7532-4F04-A7F6-827E00EC9F91}"/>
    <cellStyle name="Komma 2 2 5" xfId="1700" xr:uid="{1B8D03D9-3DFA-4D04-8FC7-4E75EABEF093}"/>
    <cellStyle name="Komma 2 2 6" xfId="1736" xr:uid="{709B9458-8A37-4BB3-B697-298939D05B0E}"/>
    <cellStyle name="Komma 2 3" xfId="296" xr:uid="{00000000-0005-0000-0000-00008C010000}"/>
    <cellStyle name="Komma 2 3 2" xfId="1669" xr:uid="{A4D013FA-95E5-4FF0-BACE-27606C92D455}"/>
    <cellStyle name="Komma 2 3 3" xfId="1703" xr:uid="{29695C8D-A9B4-4476-9E3A-B1EC0B493F6D}"/>
    <cellStyle name="Komma 2 3 4" xfId="1738" xr:uid="{9015FE0A-5823-4308-8D26-49DC7DEA3170}"/>
    <cellStyle name="Komma 2 4" xfId="503" xr:uid="{D3FA5F3E-E7D9-480B-9FD1-07F1E912BFFD}"/>
    <cellStyle name="Komma 2 4 2" xfId="1670" xr:uid="{28F7C201-FADD-4E02-A602-EA7005F89313}"/>
    <cellStyle name="Komma 2 4 3" xfId="1705" xr:uid="{9A1D1598-2E2D-439C-BAE5-0F8126E0A97D}"/>
    <cellStyle name="Komma 2 4 4" xfId="1740" xr:uid="{C0D34F65-D26C-44C4-B7E1-D54347AD9AFD}"/>
    <cellStyle name="Komma 2 5" xfId="1641" xr:uid="{968038B0-005B-4C14-9B70-AF24FD6D09FD}"/>
    <cellStyle name="Komma 2 5 2" xfId="1671" xr:uid="{15FA1A07-ACE5-4E09-8B7E-161E751954A0}"/>
    <cellStyle name="Komma 2 5 3" xfId="1707" xr:uid="{093EB15B-E0E0-4F5F-9D90-617252A6092A}"/>
    <cellStyle name="Komma 2 5 4" xfId="1742" xr:uid="{70B6341A-87AA-4655-9309-F25D67D4C5B9}"/>
    <cellStyle name="Komma 2 6" xfId="1645" xr:uid="{FFE335AB-D7FD-46FF-85A4-C26B0F7FD75C}"/>
    <cellStyle name="Komma 2 7" xfId="1664" xr:uid="{5F492F59-1EB7-4EDF-9044-A769C43C3AF7}"/>
    <cellStyle name="Komma 2 8" xfId="1694" xr:uid="{B4271494-E270-4108-A2AF-7751483415FF}"/>
    <cellStyle name="Komma 2 9" xfId="1731" xr:uid="{D2073AAA-6364-4A2E-AEC8-EB36D62F60B0}"/>
    <cellStyle name="Komma 3" xfId="1698" xr:uid="{9FED689B-6DB0-4C9A-956A-A9E8817170EB}"/>
    <cellStyle name="Komma 3 2" xfId="1734" xr:uid="{9D9AE5CE-77E6-4F6E-90B6-6993BF9AD019}"/>
    <cellStyle name="Komma 4" xfId="1672" xr:uid="{CE0DEF0B-2C91-481B-BB90-AECD6ED937C8}"/>
    <cellStyle name="Komma 5" xfId="1709" xr:uid="{20E7BD75-62F3-44E4-8D78-1CB263C2BE12}"/>
    <cellStyle name="Link 2" xfId="1732" xr:uid="{EF81D866-4D44-4AAC-853D-BD967F56A62C}"/>
    <cellStyle name="Neutral 2" xfId="13" xr:uid="{00000000-0005-0000-0000-0000C8000000}"/>
    <cellStyle name="Neutral 3" xfId="280" xr:uid="{00000000-0005-0000-0000-0000D4010000}"/>
    <cellStyle name="Neutral 3 2" xfId="1745" xr:uid="{5D4F9304-1951-419A-A5D7-84B3AF1201BA}"/>
    <cellStyle name="Notiz 10" xfId="417" xr:uid="{00000000-0005-0000-0000-000092010000}"/>
    <cellStyle name="Notiz 10 2" xfId="1208" xr:uid="{561BAE8A-854D-49F4-9B63-99E035C66D5E}"/>
    <cellStyle name="Notiz 10 3" xfId="1556" xr:uid="{178C89DF-A80E-4C5D-A572-C450C640CBE7}"/>
    <cellStyle name="Notiz 11" xfId="419" xr:uid="{00000000-0005-0000-0000-000093010000}"/>
    <cellStyle name="Notiz 11 2" xfId="1570" xr:uid="{43575668-9A17-405D-B15A-9B7118CEBEDE}"/>
    <cellStyle name="Notiz 12" xfId="433" xr:uid="{00000000-0005-0000-0000-000094010000}"/>
    <cellStyle name="Notiz 12 2" xfId="1584" xr:uid="{99EF4C33-8B3E-493C-9890-7EC2D8295AFE}"/>
    <cellStyle name="Notiz 13" xfId="447" xr:uid="{00000000-0005-0000-0000-000095010000}"/>
    <cellStyle name="Notiz 14" xfId="461" xr:uid="{00000000-0005-0000-0000-000096010000}"/>
    <cellStyle name="Notiz 15" xfId="475" xr:uid="{00000000-0005-0000-0000-000097010000}"/>
    <cellStyle name="Notiz 16" xfId="489" xr:uid="{00000000-0005-0000-0000-000098010000}"/>
    <cellStyle name="Notiz 17" xfId="281" xr:uid="{00000000-0005-0000-0000-0000D5010000}"/>
    <cellStyle name="Notiz 18" xfId="1625" xr:uid="{93989309-233F-4BA2-A788-DD3DC9C46A30}"/>
    <cellStyle name="Notiz 19" xfId="1648" xr:uid="{542B028D-D866-44A9-A838-1508579E3493}"/>
    <cellStyle name="Notiz 2" xfId="50" xr:uid="{00000000-0005-0000-0000-0000C9000000}"/>
    <cellStyle name="Notiz 2 2" xfId="106" xr:uid="{00000000-0005-0000-0000-0000CA000000}"/>
    <cellStyle name="Notiz 2 2 2" xfId="505" xr:uid="{E28CF5B5-7791-42B7-865C-8804A8BFFC2F}"/>
    <cellStyle name="Notiz 2 2 3" xfId="661" xr:uid="{AB226800-97B7-4B3D-9E72-B3FE3416FD5D}"/>
    <cellStyle name="Notiz 2 2 4" xfId="967" xr:uid="{CCB2A71A-B7FC-4950-BFC3-9DA8A5B42E5E}"/>
    <cellStyle name="Notiz 2 2 5" xfId="1314" xr:uid="{8B007A21-D911-4AFF-96A5-ACCA4942560D}"/>
    <cellStyle name="Notiz 2 3" xfId="162" xr:uid="{00000000-0005-0000-0000-0000CB000000}"/>
    <cellStyle name="Notiz 2 3 2" xfId="549" xr:uid="{C785DD7B-EB4C-495E-9B04-3F432B724D7B}"/>
    <cellStyle name="Notiz 2 3 3" xfId="717" xr:uid="{EF3EC3C5-E06D-4D22-B103-FBB46E5DC2FF}"/>
    <cellStyle name="Notiz 2 3 4" xfId="1023" xr:uid="{0F8E2C67-C484-4F1A-88F4-BE7AD8F4C2FF}"/>
    <cellStyle name="Notiz 2 3 5" xfId="1370" xr:uid="{71309F73-07DD-4C07-9BF3-23C07A26490B}"/>
    <cellStyle name="Notiz 2 4" xfId="317" xr:uid="{00000000-0005-0000-0000-00009C010000}"/>
    <cellStyle name="Notiz 2 4 2" xfId="801" xr:uid="{EF0F04B7-F74C-40A4-A76E-E2A8A9B27CB1}"/>
    <cellStyle name="Notiz 2 4 3" xfId="1109" xr:uid="{3F97ADEE-2394-4ACB-B86B-914484DEDD7E}"/>
    <cellStyle name="Notiz 2 4 4" xfId="1456" xr:uid="{438F7983-6BEF-48EC-B9C0-FA58E70F9498}"/>
    <cellStyle name="Notiz 2 5" xfId="605" xr:uid="{5AEE0FCC-FA58-47E1-ABBA-071FF74CF3D5}"/>
    <cellStyle name="Notiz 2 6" xfId="911" xr:uid="{97D79BAC-CA9A-4AEA-8085-490E0435B31A}"/>
    <cellStyle name="Notiz 2 7" xfId="1258" xr:uid="{5C723A74-6383-4997-B061-ABC4DE3C26C9}"/>
    <cellStyle name="Notiz 2 8" xfId="1689" xr:uid="{CD85CE5B-AECC-4E82-8DBF-6CB0BC58C113}"/>
    <cellStyle name="Notiz 2 9" xfId="1727" xr:uid="{F476D6B8-3BE4-4289-94E4-B4B33942B693}"/>
    <cellStyle name="Notiz 3" xfId="52" xr:uid="{00000000-0005-0000-0000-0000CC000000}"/>
    <cellStyle name="Notiz 3 2" xfId="108" xr:uid="{00000000-0005-0000-0000-0000CD000000}"/>
    <cellStyle name="Notiz 3 2 2" xfId="507" xr:uid="{B7689E49-AB75-4A48-9925-6CF1EF562426}"/>
    <cellStyle name="Notiz 3 2 3" xfId="663" xr:uid="{523141EE-4A70-41BD-8E55-628CDDE765D3}"/>
    <cellStyle name="Notiz 3 2 4" xfId="969" xr:uid="{C42A7A41-57B2-4147-814A-DF8B735FE37E}"/>
    <cellStyle name="Notiz 3 2 5" xfId="1316" xr:uid="{2A377B4E-FC46-4F95-9284-EE8A8455B4FD}"/>
    <cellStyle name="Notiz 3 3" xfId="164" xr:uid="{00000000-0005-0000-0000-0000CE000000}"/>
    <cellStyle name="Notiz 3 3 2" xfId="551" xr:uid="{944B742C-B488-4C81-B819-AD8C881BAF61}"/>
    <cellStyle name="Notiz 3 3 3" xfId="719" xr:uid="{A1F0A958-0E40-4CF6-9258-19BF2B683AAA}"/>
    <cellStyle name="Notiz 3 3 4" xfId="1025" xr:uid="{2D250D6F-1BA0-46F9-B49B-5405C45E4128}"/>
    <cellStyle name="Notiz 3 3 5" xfId="1372" xr:uid="{0341DD6F-FFFB-4361-8648-30F52C3E6B34}"/>
    <cellStyle name="Notiz 3 4" xfId="319" xr:uid="{00000000-0005-0000-0000-0000A0010000}"/>
    <cellStyle name="Notiz 3 4 2" xfId="803" xr:uid="{95DD4959-3E76-457F-B215-BB2B36D904F3}"/>
    <cellStyle name="Notiz 3 4 3" xfId="1111" xr:uid="{D5F77D84-2954-4258-9C94-CC69B3EB29F2}"/>
    <cellStyle name="Notiz 3 4 4" xfId="1458" xr:uid="{D9D2D57A-4294-4C94-8447-5D47EDF07C87}"/>
    <cellStyle name="Notiz 3 5" xfId="607" xr:uid="{4604C167-9B66-4908-A31B-42FE7184E201}"/>
    <cellStyle name="Notiz 3 6" xfId="913" xr:uid="{FBE28927-C53B-45E2-A74C-4C71110F8199}"/>
    <cellStyle name="Notiz 3 7" xfId="1260" xr:uid="{87B5FC20-A3B2-4795-9D47-7F1C3B199EF4}"/>
    <cellStyle name="Notiz 4" xfId="66" xr:uid="{00000000-0005-0000-0000-0000CF000000}"/>
    <cellStyle name="Notiz 4 2" xfId="122" xr:uid="{00000000-0005-0000-0000-0000D0000000}"/>
    <cellStyle name="Notiz 4 2 2" xfId="521" xr:uid="{CD9F5740-3A90-4BCE-8DCF-424CF92B4C22}"/>
    <cellStyle name="Notiz 4 2 3" xfId="677" xr:uid="{E2A3C5C5-1351-4173-8F9E-B1816F18FE9C}"/>
    <cellStyle name="Notiz 4 2 4" xfId="983" xr:uid="{6D5F12B0-B4A5-49D4-9CE3-7C62BE906614}"/>
    <cellStyle name="Notiz 4 2 5" xfId="1330" xr:uid="{5F02A5EC-2D15-4531-9460-F488DF0F8B40}"/>
    <cellStyle name="Notiz 4 3" xfId="178" xr:uid="{00000000-0005-0000-0000-0000D1000000}"/>
    <cellStyle name="Notiz 4 3 2" xfId="565" xr:uid="{05A3A54A-00DB-47A5-8D84-E1B506719020}"/>
    <cellStyle name="Notiz 4 3 3" xfId="733" xr:uid="{B7F4887E-60C9-4CFC-B6D7-BB99BC79CA38}"/>
    <cellStyle name="Notiz 4 3 4" xfId="1039" xr:uid="{F227EF73-8877-4DFB-8E4F-7F45586545F1}"/>
    <cellStyle name="Notiz 4 3 5" xfId="1386" xr:uid="{E99A02C6-5B36-4BDF-8D6F-A9B39F2CE89B}"/>
    <cellStyle name="Notiz 4 4" xfId="333" xr:uid="{00000000-0005-0000-0000-0000A4010000}"/>
    <cellStyle name="Notiz 4 4 2" xfId="817" xr:uid="{D1BAA2C0-AA8A-4D7A-A003-61DC3808EF53}"/>
    <cellStyle name="Notiz 4 4 3" xfId="1125" xr:uid="{8DD1C9FE-9534-4278-9F9C-B83F4E273127}"/>
    <cellStyle name="Notiz 4 4 4" xfId="1472" xr:uid="{077FC202-1D1E-4A14-8C01-12F1AB9B1018}"/>
    <cellStyle name="Notiz 4 5" xfId="621" xr:uid="{082554FC-A2B2-4235-861F-85D3700CC6C8}"/>
    <cellStyle name="Notiz 4 6" xfId="927" xr:uid="{F729FE69-EC89-4D10-AB88-BB6F1591CE95}"/>
    <cellStyle name="Notiz 4 7" xfId="1274" xr:uid="{D348FADE-3235-46F9-9068-D2D3EA49A78B}"/>
    <cellStyle name="Notiz 5" xfId="80" xr:uid="{00000000-0005-0000-0000-0000D2000000}"/>
    <cellStyle name="Notiz 5 2" xfId="136" xr:uid="{00000000-0005-0000-0000-0000D3000000}"/>
    <cellStyle name="Notiz 5 2 2" xfId="535" xr:uid="{10A03C5D-0BA1-4BD8-AC09-FC48E6952EE3}"/>
    <cellStyle name="Notiz 5 2 3" xfId="691" xr:uid="{D3BFE871-CCEF-4F9F-9B5D-3392E588C3F8}"/>
    <cellStyle name="Notiz 5 2 4" xfId="997" xr:uid="{CBDB604E-5F43-4945-A395-0DC36187A38D}"/>
    <cellStyle name="Notiz 5 2 5" xfId="1344" xr:uid="{D468814C-9B00-46E6-9378-85CBA8BFE724}"/>
    <cellStyle name="Notiz 5 3" xfId="192" xr:uid="{00000000-0005-0000-0000-0000D4000000}"/>
    <cellStyle name="Notiz 5 3 2" xfId="579" xr:uid="{ED114D8B-3A05-48E8-9767-2FDE70C2C364}"/>
    <cellStyle name="Notiz 5 3 3" xfId="747" xr:uid="{50F97C92-318C-4422-892D-9003D3CB722A}"/>
    <cellStyle name="Notiz 5 3 4" xfId="1053" xr:uid="{9CE514B5-40F2-48A6-8D62-407365E64ED3}"/>
    <cellStyle name="Notiz 5 3 5" xfId="1400" xr:uid="{5F0EED22-CDCA-4B0C-BAE0-CB1C39D1D47A}"/>
    <cellStyle name="Notiz 5 4" xfId="346" xr:uid="{00000000-0005-0000-0000-0000A8010000}"/>
    <cellStyle name="Notiz 5 4 2" xfId="831" xr:uid="{445511EE-0118-4036-9CDE-D5D251404640}"/>
    <cellStyle name="Notiz 5 4 3" xfId="1139" xr:uid="{6AA9459D-1FCA-4C6D-A53E-44223F2A4746}"/>
    <cellStyle name="Notiz 5 4 4" xfId="1486" xr:uid="{132F248E-BE21-4ABE-9B5D-96725A344A71}"/>
    <cellStyle name="Notiz 5 5" xfId="635" xr:uid="{5B880B38-A6DF-458E-92A3-F8EA59519A78}"/>
    <cellStyle name="Notiz 5 6" xfId="941" xr:uid="{B4959841-9C75-491F-862A-F05E98105CB7}"/>
    <cellStyle name="Notiz 5 7" xfId="1288" xr:uid="{D91F72B1-6EA2-461D-BA32-BB981A353FB9}"/>
    <cellStyle name="Notiz 6" xfId="206" xr:uid="{00000000-0005-0000-0000-0000D5000000}"/>
    <cellStyle name="Notiz 6 2" xfId="360" xr:uid="{00000000-0005-0000-0000-0000AA010000}"/>
    <cellStyle name="Notiz 6 2 2" xfId="844" xr:uid="{60B312D8-96D2-405E-B5F5-7E93B0D16256}"/>
    <cellStyle name="Notiz 6 2 3" xfId="1153" xr:uid="{9141C3D9-CA5A-4887-91B2-53989DC9BE32}"/>
    <cellStyle name="Notiz 6 2 4" xfId="1500" xr:uid="{D2DACA96-022B-4828-B5AB-3E6438FBBE26}"/>
    <cellStyle name="Notiz 6 3" xfId="761" xr:uid="{8BF0C27F-E6F1-43B2-9122-C03335117D02}"/>
    <cellStyle name="Notiz 6 4" xfId="1067" xr:uid="{63E30CA9-1B80-49B6-830F-56D5CEAB4875}"/>
    <cellStyle name="Notiz 6 5" xfId="1414" xr:uid="{0B6172B7-4410-464F-B108-AC44306BFEB6}"/>
    <cellStyle name="Notiz 7" xfId="220" xr:uid="{00000000-0005-0000-0000-0000D6000000}"/>
    <cellStyle name="Notiz 7 2" xfId="374" xr:uid="{00000000-0005-0000-0000-0000AC010000}"/>
    <cellStyle name="Notiz 7 2 2" xfId="858" xr:uid="{19A6206B-31C7-4988-80A4-809AD02C74DD}"/>
    <cellStyle name="Notiz 7 2 3" xfId="1167" xr:uid="{6782A86D-0285-41F7-82AE-EDCDE4728D40}"/>
    <cellStyle name="Notiz 7 2 4" xfId="1514" xr:uid="{A0C5B467-A637-4658-A72E-289452076DAD}"/>
    <cellStyle name="Notiz 7 3" xfId="774" xr:uid="{21EDD96B-A600-4F8A-B6E9-4C06705E5191}"/>
    <cellStyle name="Notiz 7 4" xfId="1081" xr:uid="{D7AC0733-49D2-4CCA-87EA-F6EBFDA3D6D9}"/>
    <cellStyle name="Notiz 7 5" xfId="1428" xr:uid="{D92377B6-10A1-40E7-9F72-41CAAA8478E2}"/>
    <cellStyle name="Notiz 8" xfId="234" xr:uid="{00000000-0005-0000-0000-0000D7000000}"/>
    <cellStyle name="Notiz 8 2" xfId="388" xr:uid="{00000000-0005-0000-0000-0000AE010000}"/>
    <cellStyle name="Notiz 8 2 2" xfId="872" xr:uid="{58AA5637-596B-40D7-8917-31F820924D09}"/>
    <cellStyle name="Notiz 8 2 3" xfId="1181" xr:uid="{1A68F30B-2F5E-46EE-9A13-68BD090A2322}"/>
    <cellStyle name="Notiz 8 2 4" xfId="1528" xr:uid="{77B670C3-701A-4395-B762-C4390BD47D78}"/>
    <cellStyle name="Notiz 8 3" xfId="787" xr:uid="{B10884E0-D893-4CED-BCE8-0D58483FEEBC}"/>
    <cellStyle name="Notiz 8 4" xfId="1095" xr:uid="{DC458B93-DF12-4A2C-B930-8AFDE8579E60}"/>
    <cellStyle name="Notiz 8 5" xfId="1442" xr:uid="{476E9F8B-9C2A-4D7B-9307-55F6C34BC7B5}"/>
    <cellStyle name="Notiz 9" xfId="403" xr:uid="{00000000-0005-0000-0000-0000AF010000}"/>
    <cellStyle name="Notiz 9 2" xfId="1194" xr:uid="{05E9AFA1-7F91-4C5D-9A0A-FB346F6C5FC6}"/>
    <cellStyle name="Notiz 9 3" xfId="1542" xr:uid="{0295B04F-23D2-4A3F-9091-7FA77F1FA3D6}"/>
    <cellStyle name="Prozent" xfId="4" builtinId="5"/>
    <cellStyle name="Prozent 2" xfId="5" xr:uid="{00000000-0005-0000-0000-0000D9000000}"/>
    <cellStyle name="Prozent 3" xfId="290" xr:uid="{00000000-0005-0000-0000-0000B2010000}"/>
    <cellStyle name="Prozent 4" xfId="288" xr:uid="{00000000-0005-0000-0000-0000E5010000}"/>
    <cellStyle name="Prozent 5" xfId="1638" xr:uid="{2D503C70-3A8E-496E-9A06-EBBB3EC8FA68}"/>
    <cellStyle name="Prozent 6" xfId="1661" xr:uid="{2332C939-A5FF-44F5-92BF-323755F3C936}"/>
    <cellStyle name="Prozent 7" xfId="1710" xr:uid="{FA79AD6F-E65B-4214-BB19-D3682AD8C939}"/>
    <cellStyle name="Schlecht" xfId="252" builtinId="27" customBuiltin="1"/>
    <cellStyle name="Schlecht 2" xfId="12" xr:uid="{00000000-0005-0000-0000-0000DA000000}"/>
    <cellStyle name="Standard" xfId="0" builtinId="0"/>
    <cellStyle name="Standard 10" xfId="401" xr:uid="{00000000-0005-0000-0000-0000B6010000}"/>
    <cellStyle name="Standard 10 2" xfId="885" xr:uid="{29732E40-DCF9-43A4-82E1-7C0F06C32333}"/>
    <cellStyle name="Standard 10 2 2" xfId="1696" xr:uid="{CB284635-F677-49C0-8AAE-DD78B35731EE}"/>
    <cellStyle name="Standard 10 2 3" xfId="1733" xr:uid="{FB3C9D93-1C9C-466F-9FC9-9A3013438AE9}"/>
    <cellStyle name="Standard 10 3" xfId="1622" xr:uid="{B70D6D92-F8C9-4CEB-A48A-9A03B573B17C}"/>
    <cellStyle name="Standard 10 3 2" xfId="1701" xr:uid="{66468E94-2957-418C-B740-9DDCC8E03EBC}"/>
    <cellStyle name="Standard 10 3 3" xfId="1737" xr:uid="{0FD06ABF-2DD9-44D1-8680-49D600BB14D8}"/>
    <cellStyle name="Standard 10 4" xfId="502" xr:uid="{6C9085B7-01A0-4B7D-9C5B-9E7189751EB2}"/>
    <cellStyle name="Standard 10 4 2" xfId="1704" xr:uid="{6CDC91F9-2232-465E-9380-D29ADF867561}"/>
    <cellStyle name="Standard 10 4 3" xfId="1739" xr:uid="{15FC84AF-2FDD-4D93-8939-B2CFFA4F72D4}"/>
    <cellStyle name="Standard 10 5" xfId="1644" xr:uid="{CA9750D4-A75B-4919-8342-4D76F9F4350F}"/>
    <cellStyle name="Standard 10 5 2" xfId="1706" xr:uid="{A649AC6E-76B0-4CC1-85A7-57819D19627A}"/>
    <cellStyle name="Standard 10 5 3" xfId="1741" xr:uid="{6A3C92D7-B402-46F5-B84E-C0082565CB2F}"/>
    <cellStyle name="Standard 10 6" xfId="1646" xr:uid="{6B230CAB-08CA-4AED-8D23-74FE8C94A452}"/>
    <cellStyle name="Standard 10 6 2" xfId="1708" xr:uid="{CD6B00F4-491A-4395-9188-3ED9A25695B8}"/>
    <cellStyle name="Standard 10 6 3" xfId="1743" xr:uid="{976B7097-2A0E-4DF9-9920-C8B365505D2B}"/>
    <cellStyle name="Standard 10 7" xfId="1667" xr:uid="{1EA793B7-3D24-4190-86CC-7F50F64F36DF}"/>
    <cellStyle name="Standard 10 8" xfId="1690" xr:uid="{FB999A03-17A4-4029-B4C3-5804D9E783F4}"/>
    <cellStyle name="Standard 10 9" xfId="1728" xr:uid="{F226E485-4D0D-4592-9675-3EA83018EA70}"/>
    <cellStyle name="Standard 11" xfId="303" xr:uid="{00000000-0005-0000-0000-0000B7010000}"/>
    <cellStyle name="Standard 11 2" xfId="402" xr:uid="{00000000-0005-0000-0000-0000B8010000}"/>
    <cellStyle name="Standard 11 2 2" xfId="1623" xr:uid="{625FDF45-841A-4D3B-A668-F36D3CB80394}"/>
    <cellStyle name="Standard 11 3" xfId="1541" xr:uid="{EDE4F5EE-EC14-44D1-A44F-A5970EDAA694}"/>
    <cellStyle name="Standard 11 4" xfId="1691" xr:uid="{56407C3F-2201-46BB-B68B-67174C463EEA}"/>
    <cellStyle name="Standard 11 5" xfId="1729" xr:uid="{932D11CC-F82E-4F3D-A5B3-E72179B7FB0A}"/>
    <cellStyle name="Standard 12" xfId="416" xr:uid="{00000000-0005-0000-0000-0000B9010000}"/>
    <cellStyle name="Standard 12 2" xfId="1207" xr:uid="{96BDF6D5-C945-4895-B553-11E8DB26ECB0}"/>
    <cellStyle name="Standard 12 3" xfId="1555" xr:uid="{C494AD06-A727-42B2-BFB9-8197D1E9C64F}"/>
    <cellStyle name="Standard 12 4" xfId="1692" xr:uid="{C0493110-BC34-4850-B3DE-9606383A2B4F}"/>
    <cellStyle name="Standard 12 5" xfId="1730" xr:uid="{AACC082B-6B35-4A93-BC9B-75176B8F44D2}"/>
    <cellStyle name="Standard 13" xfId="418" xr:uid="{00000000-0005-0000-0000-0000BA010000}"/>
    <cellStyle name="Standard 13 2" xfId="1569" xr:uid="{CB2D51E1-4F12-4AE3-A10F-8B984396558C}"/>
    <cellStyle name="Standard 14" xfId="432" xr:uid="{00000000-0005-0000-0000-0000BB010000}"/>
    <cellStyle name="Standard 14 2" xfId="1583" xr:uid="{E42F200B-0BC7-49F2-8DFB-3E3ADA9EF747}"/>
    <cellStyle name="Standard 15" xfId="446" xr:uid="{00000000-0005-0000-0000-0000BC010000}"/>
    <cellStyle name="Standard 16" xfId="460" xr:uid="{00000000-0005-0000-0000-0000BD010000}"/>
    <cellStyle name="Standard 17" xfId="474" xr:uid="{00000000-0005-0000-0000-0000BE010000}"/>
    <cellStyle name="Standard 18" xfId="488" xr:uid="{00000000-0005-0000-0000-0000BF010000}"/>
    <cellStyle name="Standard 18 2" xfId="1702" xr:uid="{260908D2-7AE7-4DD9-8577-23E4FA59AB41}"/>
    <cellStyle name="Standard 18 3" xfId="1699" xr:uid="{0A1F5859-943E-4473-B506-D560C888D160}"/>
    <cellStyle name="Standard 18 4" xfId="1735" xr:uid="{E6696E24-D061-46A5-8120-1C4BFF32D44D}"/>
    <cellStyle name="Standard 19" xfId="298" xr:uid="{00000000-0005-0000-0000-0000C0010000}"/>
    <cellStyle name="Standard 2" xfId="48" xr:uid="{00000000-0005-0000-0000-0000DC000000}"/>
    <cellStyle name="Standard 2 2" xfId="1695" xr:uid="{5B45E251-B2A7-403A-899D-07BB5E8C0A48}"/>
    <cellStyle name="Standard 2 3" xfId="1697" xr:uid="{4804754B-1DDE-4149-A2BA-32353FE27DCA}"/>
    <cellStyle name="Standard 20" xfId="279" xr:uid="{00000000-0005-0000-0000-0000E7010000}"/>
    <cellStyle name="Standard 20 2" xfId="1668" xr:uid="{13F42841-AB41-4BE6-8EE9-E6E6912696D9}"/>
    <cellStyle name="Standard 21" xfId="1624" xr:uid="{721A214F-43D3-44E6-AC4A-A049B46B2AC0}"/>
    <cellStyle name="Standard 22" xfId="1647" xr:uid="{2B0B4791-4151-489F-97C9-7EC6AD0206AB}"/>
    <cellStyle name="Standard 3" xfId="49" xr:uid="{00000000-0005-0000-0000-0000DD000000}"/>
    <cellStyle name="Standard 3 2" xfId="105" xr:uid="{00000000-0005-0000-0000-0000DE000000}"/>
    <cellStyle name="Standard 3 2 2" xfId="504" xr:uid="{202A10E2-7EE9-4D25-9BFD-806343467F2D}"/>
    <cellStyle name="Standard 3 2 3" xfId="660" xr:uid="{FF4589A1-A4A7-4E27-8DD8-483FF6D8F005}"/>
    <cellStyle name="Standard 3 2 4" xfId="966" xr:uid="{0868A9F3-DCC8-444E-987C-1A4BD01043C2}"/>
    <cellStyle name="Standard 3 2 5" xfId="1313" xr:uid="{F3E5986D-C625-4370-B963-D0050BCF181B}"/>
    <cellStyle name="Standard 3 3" xfId="161" xr:uid="{00000000-0005-0000-0000-0000DF000000}"/>
    <cellStyle name="Standard 3 3 2" xfId="548" xr:uid="{E354B1E0-0D78-48BE-8BB2-61E9C77EC89C}"/>
    <cellStyle name="Standard 3 3 3" xfId="716" xr:uid="{54555278-190C-408A-A2A9-510379662C04}"/>
    <cellStyle name="Standard 3 3 4" xfId="1022" xr:uid="{A0193842-3A1C-4EC2-8E30-90C3C452E234}"/>
    <cellStyle name="Standard 3 3 5" xfId="1369" xr:uid="{92C223AB-F7D6-4E58-8245-E8AA1D01F35A}"/>
    <cellStyle name="Standard 3 4" xfId="316" xr:uid="{00000000-0005-0000-0000-0000C5010000}"/>
    <cellStyle name="Standard 3 4 2" xfId="800" xr:uid="{D37A66AA-18D7-4734-BA7D-13E9985A8C6A}"/>
    <cellStyle name="Standard 3 4 3" xfId="1108" xr:uid="{AB53B01D-35F3-4DA3-8E7D-F78E37512C6D}"/>
    <cellStyle name="Standard 3 4 4" xfId="1455" xr:uid="{410922C2-27D5-43E8-9201-E7340F286AC5}"/>
    <cellStyle name="Standard 3 5" xfId="289" xr:uid="{00000000-0005-0000-0000-0000C2010000}"/>
    <cellStyle name="Standard 3 5 2" xfId="604" xr:uid="{F03FC959-4716-49F7-A4E0-3997D2D4EE6D}"/>
    <cellStyle name="Standard 3 6" xfId="910" xr:uid="{0D181B11-9BD8-4CDD-BB77-60E76B4599E9}"/>
    <cellStyle name="Standard 3 7" xfId="1257" xr:uid="{C660E10D-4EE0-469D-B095-D836E9316000}"/>
    <cellStyle name="Standard 4" xfId="51" xr:uid="{00000000-0005-0000-0000-0000E0000000}"/>
    <cellStyle name="Standard 4 2" xfId="107" xr:uid="{00000000-0005-0000-0000-0000E1000000}"/>
    <cellStyle name="Standard 4 2 2" xfId="506" xr:uid="{E0AEC603-B773-4959-801C-0ACF6695A366}"/>
    <cellStyle name="Standard 4 2 3" xfId="662" xr:uid="{6BB2DC7B-E9F1-43DC-86B8-15DD8C1A8B8C}"/>
    <cellStyle name="Standard 4 2 4" xfId="968" xr:uid="{C8EECB25-D5EB-4272-BD3F-133377D67A89}"/>
    <cellStyle name="Standard 4 2 5" xfId="1315" xr:uid="{6ED7266F-90BA-439A-A2D9-CFECF7706DCB}"/>
    <cellStyle name="Standard 4 3" xfId="163" xr:uid="{00000000-0005-0000-0000-0000E2000000}"/>
    <cellStyle name="Standard 4 3 2" xfId="550" xr:uid="{32DA77C7-F5D3-4BDA-A54B-EF82DEDAD0A6}"/>
    <cellStyle name="Standard 4 3 3" xfId="718" xr:uid="{1FFA800D-5F13-4172-90D0-CC0566BA0C6D}"/>
    <cellStyle name="Standard 4 3 4" xfId="1024" xr:uid="{FC48B031-5932-40C1-AA40-D8173E452501}"/>
    <cellStyle name="Standard 4 3 5" xfId="1371" xr:uid="{AB0A3856-F5E1-4666-AEEF-93841479831C}"/>
    <cellStyle name="Standard 4 4" xfId="318" xr:uid="{00000000-0005-0000-0000-0000C9010000}"/>
    <cellStyle name="Standard 4 4 2" xfId="802" xr:uid="{05C9FF8D-A7D1-4667-83AC-F2A33DDBEAFB}"/>
    <cellStyle name="Standard 4 4 3" xfId="1110" xr:uid="{364D9493-1723-421D-A515-777CAC39BE13}"/>
    <cellStyle name="Standard 4 4 4" xfId="1457" xr:uid="{504F74D9-F1C4-4FFE-AB7F-79B5D8738B55}"/>
    <cellStyle name="Standard 4 5" xfId="291" xr:uid="{00000000-0005-0000-0000-0000C6010000}"/>
    <cellStyle name="Standard 4 5 2" xfId="606" xr:uid="{6C79034C-4479-4AF7-83D1-FE38D6699A15}"/>
    <cellStyle name="Standard 4 6" xfId="912" xr:uid="{70E24101-65EF-48D2-ACCF-6D51DF8BA292}"/>
    <cellStyle name="Standard 4 7" xfId="1259" xr:uid="{CA17254D-8151-4FA1-A979-E2E4E775FBAF}"/>
    <cellStyle name="Standard 5" xfId="65" xr:uid="{00000000-0005-0000-0000-0000E3000000}"/>
    <cellStyle name="Standard 5 10" xfId="1673" xr:uid="{611DCB70-8135-4C83-B2D5-7A334265121D}"/>
    <cellStyle name="Standard 5 11" xfId="1711" xr:uid="{999AA90B-2401-49AF-93C4-D71165CD80E6}"/>
    <cellStyle name="Standard 5 2" xfId="121" xr:uid="{00000000-0005-0000-0000-0000E4000000}"/>
    <cellStyle name="Standard 5 2 2" xfId="520" xr:uid="{6674D1C7-3D37-4CB2-8A98-839C94698A32}"/>
    <cellStyle name="Standard 5 2 3" xfId="676" xr:uid="{111B2E65-13E7-4368-BA6D-BA462E748DA3}"/>
    <cellStyle name="Standard 5 2 4" xfId="982" xr:uid="{35D87641-B8E4-4D1D-AE38-74F9DE5E6AEC}"/>
    <cellStyle name="Standard 5 2 5" xfId="1329" xr:uid="{FB40D0AC-85B4-4ADD-9B42-89E46EB9D4E7}"/>
    <cellStyle name="Standard 5 3" xfId="177" xr:uid="{00000000-0005-0000-0000-0000E5000000}"/>
    <cellStyle name="Standard 5 3 2" xfId="564" xr:uid="{C6DE0FEA-1F9E-4480-B2C1-303E44250F7E}"/>
    <cellStyle name="Standard 5 3 3" xfId="732" xr:uid="{0D51414C-CA10-4F1D-A259-1853DD5040D3}"/>
    <cellStyle name="Standard 5 3 4" xfId="1038" xr:uid="{553CEF14-A0EF-49D5-88F1-E59A14C783AA}"/>
    <cellStyle name="Standard 5 3 5" xfId="1385" xr:uid="{DD3FC44A-DA71-4A88-894E-0A569867E8C3}"/>
    <cellStyle name="Standard 5 4" xfId="332" xr:uid="{00000000-0005-0000-0000-0000CD010000}"/>
    <cellStyle name="Standard 5 4 2" xfId="816" xr:uid="{BAFD8EF1-E220-4EF0-AB37-BEA349B21CB6}"/>
    <cellStyle name="Standard 5 4 3" xfId="1124" xr:uid="{0561328E-794A-4EE6-B602-E32FE3734E98}"/>
    <cellStyle name="Standard 5 4 4" xfId="1471" xr:uid="{34BF9B83-F1E6-4FD5-B9C6-11710A495534}"/>
    <cellStyle name="Standard 5 5" xfId="292" xr:uid="{00000000-0005-0000-0000-0000CA010000}"/>
    <cellStyle name="Standard 5 5 2" xfId="620" xr:uid="{969D1CF3-9B38-4B3B-BA4E-D61A57BB123D}"/>
    <cellStyle name="Standard 5 6" xfId="926" xr:uid="{5696364B-0C9E-4A14-8F3B-6E9F31179A2E}"/>
    <cellStyle name="Standard 5 7" xfId="1273" xr:uid="{D5C223C3-7EA1-4FDF-887F-46F205256EA7}"/>
    <cellStyle name="Standard 5 8" xfId="1639" xr:uid="{9670838E-B81F-4EC5-AC50-505C1B02447E}"/>
    <cellStyle name="Standard 5 9" xfId="1662" xr:uid="{06B7C7AB-0167-4988-B4D0-75A7108DD486}"/>
    <cellStyle name="Standard 6" xfId="3" xr:uid="{00000000-0005-0000-0000-0000E6000000}"/>
    <cellStyle name="Standard 6 2" xfId="135" xr:uid="{00000000-0005-0000-0000-0000E7000000}"/>
    <cellStyle name="Standard 6 2 2" xfId="534" xr:uid="{9D0C5B4B-60AA-4833-81B6-47CD41698CCF}"/>
    <cellStyle name="Standard 6 2 3" xfId="690" xr:uid="{68C663EF-0DBC-4CF0-B742-B968433584B5}"/>
    <cellStyle name="Standard 6 2 4" xfId="996" xr:uid="{8513BFBC-9315-4AAE-9365-355455009AE4}"/>
    <cellStyle name="Standard 6 2 5" xfId="1343" xr:uid="{BC4D2F09-3375-4E6B-9734-A53F80DDA685}"/>
    <cellStyle name="Standard 6 3" xfId="191" xr:uid="{00000000-0005-0000-0000-0000E8000000}"/>
    <cellStyle name="Standard 6 3 2" xfId="578" xr:uid="{4823105D-2067-4505-9AB4-1F4A494EF45F}"/>
    <cellStyle name="Standard 6 3 3" xfId="746" xr:uid="{F36C6322-1072-48AE-B606-963FB20D7E74}"/>
    <cellStyle name="Standard 6 3 4" xfId="1052" xr:uid="{592EB8C3-C0A6-4E72-8357-DC46482BD63B}"/>
    <cellStyle name="Standard 6 3 5" xfId="1399" xr:uid="{89E36ED3-7D24-453D-B82B-4CAB96F28B6C}"/>
    <cellStyle name="Standard 6 4" xfId="79" xr:uid="{00000000-0005-0000-0000-0000E9000000}"/>
    <cellStyle name="Standard 6 4 2" xfId="830" xr:uid="{ABC4A553-9CDA-4EEB-8B6D-0F53A3BB191F}"/>
    <cellStyle name="Standard 6 4 3" xfId="1138" xr:uid="{D82720F5-591B-42B9-9AE5-A47714621A2F}"/>
    <cellStyle name="Standard 6 4 4" xfId="1485" xr:uid="{2EE42B97-3F34-4AC4-B7B7-2DCE5A8A4547}"/>
    <cellStyle name="Standard 6 5" xfId="634" xr:uid="{DC1701B1-209E-45EE-B907-2CA1F0F5DFEC}"/>
    <cellStyle name="Standard 6 6" xfId="940" xr:uid="{CE92110B-C2E6-4D9F-82DC-43166A557B99}"/>
    <cellStyle name="Standard 6 7" xfId="1287" xr:uid="{B67944D8-D1FE-4B44-916E-88FAE91867BB}"/>
    <cellStyle name="Standard 7" xfId="46" xr:uid="{00000000-0005-0000-0000-0000EA000000}"/>
    <cellStyle name="Standard 7 2" xfId="205" xr:uid="{00000000-0005-0000-0000-0000EB000000}"/>
    <cellStyle name="Standard 7 2 2" xfId="300" xr:uid="{00000000-0005-0000-0000-0000D4010000}"/>
    <cellStyle name="Standard 7 2 3" xfId="295" xr:uid="{00000000-0005-0000-0000-0000D3010000}"/>
    <cellStyle name="Standard 7 2 3 2" xfId="760" xr:uid="{EDD56512-2E75-4AA3-BB5F-9BA86A96EB30}"/>
    <cellStyle name="Standard 7 2 4" xfId="1066" xr:uid="{B2B0E775-CB83-4B70-9FCF-F1360C0ACE34}"/>
    <cellStyle name="Standard 7 2 5" xfId="1413" xr:uid="{F7A787E7-72E8-418D-B9D8-043F26FD6C5C}"/>
    <cellStyle name="Standard 7 3" xfId="359" xr:uid="{00000000-0005-0000-0000-0000D5010000}"/>
    <cellStyle name="Standard 7 3 2" xfId="1152" xr:uid="{B206C110-6AC7-4FC2-91F4-1301958C42CC}"/>
    <cellStyle name="Standard 7 3 3" xfId="1499" xr:uid="{B1D4B994-ECAC-47F5-BAFC-478ABE44DEAC}"/>
    <cellStyle name="Standard 7 4" xfId="293" xr:uid="{00000000-0005-0000-0000-0000D2010000}"/>
    <cellStyle name="Standard 7 4 2" xfId="1693" xr:uid="{10AFB907-D12D-40DD-8361-FCEBE3076335}"/>
    <cellStyle name="Standard 7 5" xfId="1640" xr:uid="{1126B4F1-23B4-4DC0-892B-A52C64D9E0CD}"/>
    <cellStyle name="Standard 7 6" xfId="1663" xr:uid="{FDD32BD4-7CE4-4060-B0C9-624DA3957A91}"/>
    <cellStyle name="Standard 7 7" xfId="1674" xr:uid="{5332F7F4-5A32-4145-B3AF-988601CEDFFC}"/>
    <cellStyle name="Standard 7 8" xfId="1712" xr:uid="{F41CC683-2F81-409A-8321-B404B25DE4B1}"/>
    <cellStyle name="Standard 8" xfId="219" xr:uid="{00000000-0005-0000-0000-0000EC000000}"/>
    <cellStyle name="Standard 8 2" xfId="373" xr:uid="{00000000-0005-0000-0000-0000D7010000}"/>
    <cellStyle name="Standard 8 2 2" xfId="857" xr:uid="{70C83D6F-AB01-4C35-80AB-7EE6BD0E18DF}"/>
    <cellStyle name="Standard 8 2 3" xfId="1166" xr:uid="{432641D5-655D-49B0-9BB7-CAA3BCC91EAF}"/>
    <cellStyle name="Standard 8 2 4" xfId="1513" xr:uid="{AE370E5E-907B-48D5-BC8D-F537DF110FEA}"/>
    <cellStyle name="Standard 8 3" xfId="301" xr:uid="{00000000-0005-0000-0000-0000D8010000}"/>
    <cellStyle name="Standard 8 4" xfId="294" xr:uid="{00000000-0005-0000-0000-0000D6010000}"/>
    <cellStyle name="Standard 8 4 2" xfId="1080" xr:uid="{F1BB2E46-65B0-4F6A-B5E5-30EA85326609}"/>
    <cellStyle name="Standard 8 5" xfId="1427" xr:uid="{2BE0992F-2A3F-4720-B4CB-FB48FF12B819}"/>
    <cellStyle name="Standard 8 6" xfId="1675" xr:uid="{EF5E2115-C549-4AAF-8FAE-A087315BF426}"/>
    <cellStyle name="Standard 8 7" xfId="1713" xr:uid="{127E7D4C-C0B4-440D-9DB6-68406D9271EC}"/>
    <cellStyle name="Standard 9" xfId="233" xr:uid="{00000000-0005-0000-0000-0000ED000000}"/>
    <cellStyle name="Standard 9 2" xfId="387" xr:uid="{00000000-0005-0000-0000-0000DA010000}"/>
    <cellStyle name="Standard 9 2 2" xfId="871" xr:uid="{FAD5062B-0040-4136-9166-F9E15477874A}"/>
    <cellStyle name="Standard 9 2 3" xfId="1180" xr:uid="{4CBCEDC1-113B-4B07-AFE7-2853E1DA3D7F}"/>
    <cellStyle name="Standard 9 2 4" xfId="1527" xr:uid="{0B8CE159-E549-4C37-AD47-9BE05FD18BE6}"/>
    <cellStyle name="Standard 9 3" xfId="302" xr:uid="{00000000-0005-0000-0000-0000DB010000}"/>
    <cellStyle name="Standard 9 4" xfId="297" xr:uid="{00000000-0005-0000-0000-0000D9010000}"/>
    <cellStyle name="Standard 9 4 2" xfId="1094" xr:uid="{A8900858-D0A7-43E4-804B-5D73A9110CEE}"/>
    <cellStyle name="Standard 9 5" xfId="1441" xr:uid="{9534F296-CAF9-4178-9215-636A90B649E1}"/>
    <cellStyle name="Standard 9 6" xfId="1642" xr:uid="{126AE586-162D-4E87-AF8D-F3DEAC128F9C}"/>
    <cellStyle name="Standard 9 7" xfId="1665" xr:uid="{EBE5D2D1-9807-4A5E-9C8B-3BD8076A8000}"/>
    <cellStyle name="Standard 9 8" xfId="1688" xr:uid="{F60CE24F-DBEA-45F3-8D2F-5D9E8640305A}"/>
    <cellStyle name="Standard 9 9" xfId="1726" xr:uid="{D7ADAB54-8BA1-4F8D-992D-2B546DDA979C}"/>
    <cellStyle name="Standard_Tabelle1" xfId="2" xr:uid="{00000000-0005-0000-0000-0000EE000000}"/>
    <cellStyle name="Überschrift 1" xfId="247" builtinId="16" customBuiltin="1"/>
    <cellStyle name="Überschrift 1 2" xfId="7" xr:uid="{00000000-0005-0000-0000-0000EF000000}"/>
    <cellStyle name="Überschrift 2" xfId="248" builtinId="17" customBuiltin="1"/>
    <cellStyle name="Überschrift 2 2" xfId="8" xr:uid="{00000000-0005-0000-0000-0000F0000000}"/>
    <cellStyle name="Überschrift 3" xfId="249" builtinId="18" customBuiltin="1"/>
    <cellStyle name="Überschrift 3 2" xfId="9" xr:uid="{00000000-0005-0000-0000-0000F1000000}"/>
    <cellStyle name="Überschrift 4" xfId="250" builtinId="19" customBuiltin="1"/>
    <cellStyle name="Überschrift 4 2" xfId="10" xr:uid="{00000000-0005-0000-0000-0000F2000000}"/>
    <cellStyle name="Überschrift 5" xfId="6" xr:uid="{00000000-0005-0000-0000-0000F3000000}"/>
    <cellStyle name="Überschrift 5 2" xfId="1744" xr:uid="{2022F31F-C8E8-439D-90A2-DA0C9BBD7E7B}"/>
    <cellStyle name="Verknüpfte Zelle" xfId="256" builtinId="24" customBuiltin="1"/>
    <cellStyle name="Verknüpfte Zelle 2" xfId="17" xr:uid="{00000000-0005-0000-0000-0000F4000000}"/>
    <cellStyle name="Warnender Text" xfId="258" builtinId="11" customBuiltin="1"/>
    <cellStyle name="Warnender Text 2" xfId="19" xr:uid="{00000000-0005-0000-0000-0000F5000000}"/>
    <cellStyle name="Zelle überprüfen" xfId="257" builtinId="23" customBuiltin="1"/>
    <cellStyle name="Zelle überprüfen 2" xfId="18" xr:uid="{00000000-0005-0000-0000-0000F6000000}"/>
  </cellStyles>
  <dxfs count="0"/>
  <tableStyles count="0" defaultTableStyle="TableStyleMedium9" defaultPivotStyle="PivotStyleLight16"/>
  <colors>
    <mruColors>
      <color rgb="FF005DA2"/>
      <color rgb="FF88C31F"/>
      <color rgb="FF90CD21"/>
      <color rgb="FF005392"/>
      <color rgb="FF00396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connections" Target="connections.xml"/><Relationship Id="rId4" Type="http://schemas.openxmlformats.org/officeDocument/2006/relationships/theme" Target="theme/theme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file:///C:\TEMP\logo_150.jpg" TargetMode="External"/><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3</xdr:row>
      <xdr:rowOff>85725</xdr:rowOff>
    </xdr:to>
    <xdr:pic>
      <xdr:nvPicPr>
        <xdr:cNvPr id="2601" name="Picture 1" descr="C:\TEMP\logo_150.jpg">
          <a:extLst>
            <a:ext uri="{FF2B5EF4-FFF2-40B4-BE49-F238E27FC236}">
              <a16:creationId xmlns:a16="http://schemas.microsoft.com/office/drawing/2014/main" id="{00000000-0008-0000-0000-0000290A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7248525" y="0"/>
          <a:ext cx="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1158875</xdr:colOff>
      <xdr:row>4</xdr:row>
      <xdr:rowOff>34925</xdr:rowOff>
    </xdr:from>
    <xdr:ext cx="1406525" cy="523875"/>
    <xdr:pic>
      <xdr:nvPicPr>
        <xdr:cNvPr id="4" name="Picture 300">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5768975" y="695325"/>
          <a:ext cx="1406525" cy="523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LF-Verbrauch_200610" connectionId="1" xr16:uid="{00000000-0016-0000-0100-000000000000}" autoFormatId="16" applyNumberFormats="0" applyBorderFormats="0" applyFontFormats="1" applyPatternFormats="1" applyAlignmentFormats="0" applyWidthHeightFormats="0"/>
</file>

<file path=xl/theme/theme1.xml><?xml version="1.0" encoding="utf-8"?>
<a:theme xmlns:a="http://schemas.openxmlformats.org/drawingml/2006/main" name="Larissa-Design">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queryTable" Target="../queryTables/query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C26"/>
  <sheetViews>
    <sheetView showGridLines="0" zoomScale="75" workbookViewId="0"/>
  </sheetViews>
  <sheetFormatPr baseColWidth="10" defaultColWidth="11.42578125" defaultRowHeight="12.75" x14ac:dyDescent="0.2"/>
  <cols>
    <col min="1" max="1" width="41.7109375" style="6" customWidth="1"/>
    <col min="2" max="2" width="27.42578125" style="6" customWidth="1"/>
    <col min="3" max="3" width="41.85546875" style="6" customWidth="1"/>
    <col min="4" max="16384" width="11.42578125" style="6"/>
  </cols>
  <sheetData>
    <row r="5" spans="1:3" ht="23.25" x14ac:dyDescent="0.2">
      <c r="A5" s="126" t="s">
        <v>4</v>
      </c>
    </row>
    <row r="6" spans="1:3" s="7" customFormat="1" ht="6" customHeight="1" x14ac:dyDescent="0.2">
      <c r="A6" s="3"/>
      <c r="B6" s="3"/>
      <c r="C6" s="8"/>
    </row>
    <row r="7" spans="1:3" s="7" customFormat="1" ht="18.75" customHeight="1" x14ac:dyDescent="0.2">
      <c r="A7" s="216"/>
      <c r="B7" s="216"/>
      <c r="C7" s="216"/>
    </row>
    <row r="8" spans="1:3" s="7" customFormat="1" ht="18.75" customHeight="1" x14ac:dyDescent="0.25">
      <c r="A8" s="127" t="s">
        <v>5</v>
      </c>
      <c r="B8" s="3"/>
      <c r="C8" s="3"/>
    </row>
    <row r="9" spans="1:3" s="7" customFormat="1" ht="18.75" customHeight="1" x14ac:dyDescent="0.2">
      <c r="A9" s="128" t="s">
        <v>6</v>
      </c>
      <c r="B9" s="3"/>
      <c r="C9" s="3"/>
    </row>
    <row r="10" spans="1:3" s="7" customFormat="1" ht="18.75" customHeight="1" x14ac:dyDescent="0.2">
      <c r="A10" s="128" t="s">
        <v>77</v>
      </c>
      <c r="B10" s="3"/>
      <c r="C10" s="3"/>
    </row>
    <row r="11" spans="1:3" s="7" customFormat="1" ht="18.75" customHeight="1" x14ac:dyDescent="0.2">
      <c r="A11" s="128" t="s">
        <v>78</v>
      </c>
      <c r="B11" s="3"/>
      <c r="C11" s="3"/>
    </row>
    <row r="12" spans="1:3" s="7" customFormat="1" ht="18.75" customHeight="1" x14ac:dyDescent="0.2">
      <c r="A12" s="128" t="s">
        <v>7</v>
      </c>
      <c r="B12" s="3"/>
      <c r="C12" s="3"/>
    </row>
    <row r="13" spans="1:3" s="7" customFormat="1" ht="18.75" customHeight="1" x14ac:dyDescent="0.2">
      <c r="A13" s="129" t="s">
        <v>8</v>
      </c>
      <c r="B13" s="3"/>
      <c r="C13" s="3"/>
    </row>
    <row r="14" spans="1:3" s="7" customFormat="1" ht="6" customHeight="1" x14ac:dyDescent="0.2">
      <c r="A14" s="217" t="s">
        <v>79</v>
      </c>
      <c r="B14" s="217"/>
      <c r="C14" s="217"/>
    </row>
    <row r="15" spans="1:3" s="7" customFormat="1" ht="55.9" customHeight="1" x14ac:dyDescent="0.2">
      <c r="A15" s="217"/>
      <c r="B15" s="217"/>
      <c r="C15" s="217"/>
    </row>
    <row r="16" spans="1:3" s="7" customFormat="1" ht="6" customHeight="1" x14ac:dyDescent="0.2">
      <c r="A16" s="3"/>
      <c r="B16" s="3"/>
      <c r="C16" s="8"/>
    </row>
    <row r="17" spans="1:3" s="7" customFormat="1" ht="18.75" customHeight="1" x14ac:dyDescent="0.2">
      <c r="A17" s="218" t="s">
        <v>80</v>
      </c>
      <c r="B17" s="218"/>
      <c r="C17" s="218"/>
    </row>
    <row r="18" spans="1:3" s="7" customFormat="1" ht="25.5" customHeight="1" x14ac:dyDescent="0.2">
      <c r="A18" s="3" t="s">
        <v>1</v>
      </c>
      <c r="B18" s="215" t="s">
        <v>96</v>
      </c>
      <c r="C18" s="215"/>
    </row>
    <row r="19" spans="1:3" s="7" customFormat="1" ht="54" customHeight="1" x14ac:dyDescent="0.2">
      <c r="A19" s="3" t="s">
        <v>15</v>
      </c>
      <c r="B19" s="215" t="s">
        <v>81</v>
      </c>
      <c r="C19" s="215"/>
    </row>
    <row r="20" spans="1:3" s="7" customFormat="1" ht="89.25" customHeight="1" x14ac:dyDescent="0.2">
      <c r="A20" s="125" t="s">
        <v>14</v>
      </c>
      <c r="B20" s="215" t="s">
        <v>94</v>
      </c>
      <c r="C20" s="215"/>
    </row>
    <row r="21" spans="1:3" s="7" customFormat="1" ht="98.25" customHeight="1" x14ac:dyDescent="0.2">
      <c r="A21" s="125" t="s">
        <v>82</v>
      </c>
      <c r="B21" s="215" t="s">
        <v>93</v>
      </c>
      <c r="C21" s="215"/>
    </row>
    <row r="22" spans="1:3" s="7" customFormat="1" ht="112.5" customHeight="1" x14ac:dyDescent="0.2">
      <c r="A22" s="125" t="s">
        <v>13</v>
      </c>
      <c r="B22" s="215" t="s">
        <v>95</v>
      </c>
      <c r="C22" s="215"/>
    </row>
    <row r="23" spans="1:3" s="7" customFormat="1" ht="106.5" customHeight="1" x14ac:dyDescent="0.2">
      <c r="A23" s="125" t="s">
        <v>84</v>
      </c>
      <c r="B23" s="215" t="s">
        <v>90</v>
      </c>
      <c r="C23" s="215"/>
    </row>
    <row r="24" spans="1:3" s="7" customFormat="1" ht="18.75" customHeight="1" x14ac:dyDescent="0.2"/>
    <row r="25" spans="1:3" s="7" customFormat="1" ht="15" x14ac:dyDescent="0.2"/>
    <row r="26" spans="1:3" s="7" customFormat="1" ht="15" x14ac:dyDescent="0.2"/>
  </sheetData>
  <mergeCells count="9">
    <mergeCell ref="B23:C23"/>
    <mergeCell ref="B19:C19"/>
    <mergeCell ref="B20:C20"/>
    <mergeCell ref="B21:C21"/>
    <mergeCell ref="A7:C7"/>
    <mergeCell ref="A14:C15"/>
    <mergeCell ref="A17:C17"/>
    <mergeCell ref="B18:C18"/>
    <mergeCell ref="B22:C22"/>
  </mergeCells>
  <phoneticPr fontId="0" type="noConversion"/>
  <printOptions horizontalCentered="1"/>
  <pageMargins left="0.68" right="0" top="0.74803149606299213" bottom="0.6692913385826772" header="0.94488188976377963" footer="0.35433070866141736"/>
  <pageSetup paperSize="9" scale="80" orientation="portrait" horizontalDpi="4294967293" r:id="rId1"/>
  <headerFooter alignWithMargins="0">
    <oddHeader>&amp;A</oddHeader>
    <oddFooter>&amp;F</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Q296"/>
  <sheetViews>
    <sheetView showGridLines="0" tabSelected="1" zoomScale="85" zoomScaleNormal="85" workbookViewId="0">
      <pane xSplit="4" ySplit="4" topLeftCell="E264" activePane="bottomRight" state="frozen"/>
      <selection pane="topRight" activeCell="E1" sqref="E1"/>
      <selection pane="bottomLeft" activeCell="A17" sqref="A17"/>
      <selection pane="bottomRight" activeCell="P290" sqref="P290"/>
    </sheetView>
  </sheetViews>
  <sheetFormatPr baseColWidth="10" defaultColWidth="11.42578125" defaultRowHeight="15" x14ac:dyDescent="0.2"/>
  <cols>
    <col min="1" max="1" width="2.28515625" style="4" customWidth="1"/>
    <col min="2" max="2" width="11" style="47" customWidth="1"/>
    <col min="3" max="3" width="7.42578125" style="47" customWidth="1"/>
    <col min="4" max="4" width="21.7109375" style="3" customWidth="1"/>
    <col min="5" max="6" width="23.5703125" style="5" customWidth="1"/>
    <col min="7" max="8" width="26.7109375" style="5" customWidth="1"/>
    <col min="9" max="10" width="23.5703125" style="65" customWidth="1"/>
    <col min="11" max="11" width="19.7109375" style="65" customWidth="1"/>
    <col min="12" max="12" width="27.5703125" style="4" customWidth="1"/>
    <col min="13" max="13" width="11.28515625" style="50" customWidth="1"/>
    <col min="14" max="14" width="7.28515625" style="51" customWidth="1"/>
    <col min="15" max="15" width="3.85546875" style="4" customWidth="1"/>
    <col min="16" max="16" width="20.28515625" style="67" customWidth="1"/>
    <col min="17" max="17" width="18.85546875" style="67" bestFit="1" customWidth="1"/>
    <col min="18" max="16384" width="11.42578125" style="4"/>
  </cols>
  <sheetData>
    <row r="1" spans="2:17" ht="8.25" customHeight="1" x14ac:dyDescent="0.2"/>
    <row r="2" spans="2:17" s="34" customFormat="1" ht="36" customHeight="1" x14ac:dyDescent="0.2">
      <c r="B2" s="57"/>
      <c r="C2" s="60"/>
      <c r="D2" s="33"/>
      <c r="E2" s="221" t="s">
        <v>89</v>
      </c>
      <c r="F2" s="222"/>
      <c r="G2" s="222"/>
      <c r="H2" s="223"/>
      <c r="I2" s="227" t="s">
        <v>83</v>
      </c>
      <c r="J2" s="228"/>
      <c r="K2" s="140" t="s">
        <v>42</v>
      </c>
      <c r="L2" s="221" t="s">
        <v>15</v>
      </c>
      <c r="M2" s="222"/>
      <c r="N2" s="222"/>
      <c r="O2" s="82"/>
      <c r="P2" s="224" t="s">
        <v>64</v>
      </c>
      <c r="Q2" s="68"/>
    </row>
    <row r="3" spans="2:17" s="2" customFormat="1" ht="31.5" customHeight="1" x14ac:dyDescent="0.2">
      <c r="B3" s="58"/>
      <c r="C3" s="61"/>
      <c r="D3" s="1"/>
      <c r="E3" s="12" t="s">
        <v>11</v>
      </c>
      <c r="F3" s="25" t="s">
        <v>12</v>
      </c>
      <c r="G3" s="89" t="s">
        <v>65</v>
      </c>
      <c r="H3" s="90" t="s">
        <v>66</v>
      </c>
      <c r="I3" s="70" t="s">
        <v>11</v>
      </c>
      <c r="J3" s="71" t="s">
        <v>12</v>
      </c>
      <c r="K3" s="141"/>
      <c r="L3" s="139" t="s">
        <v>2</v>
      </c>
      <c r="M3" s="52"/>
      <c r="N3" s="52"/>
      <c r="O3" s="83"/>
      <c r="P3" s="225"/>
      <c r="Q3" s="69"/>
    </row>
    <row r="4" spans="2:17" s="2" customFormat="1" ht="32.25" customHeight="1" x14ac:dyDescent="0.2">
      <c r="B4" s="219" t="s">
        <v>26</v>
      </c>
      <c r="C4" s="220"/>
      <c r="D4" s="10" t="s">
        <v>0</v>
      </c>
      <c r="E4" s="13" t="s">
        <v>3</v>
      </c>
      <c r="F4" s="26" t="s">
        <v>3</v>
      </c>
      <c r="G4" s="26" t="s">
        <v>3</v>
      </c>
      <c r="H4" s="26" t="s">
        <v>3</v>
      </c>
      <c r="I4" s="72" t="s">
        <v>3</v>
      </c>
      <c r="J4" s="73" t="s">
        <v>3</v>
      </c>
      <c r="K4" s="142" t="s">
        <v>3</v>
      </c>
      <c r="L4" s="13" t="s">
        <v>3</v>
      </c>
      <c r="M4" s="220" t="s">
        <v>25</v>
      </c>
      <c r="N4" s="220"/>
      <c r="O4" s="83"/>
      <c r="P4" s="226"/>
      <c r="Q4" s="69"/>
    </row>
    <row r="5" spans="2:17" x14ac:dyDescent="0.2">
      <c r="B5" s="56">
        <v>2009</v>
      </c>
      <c r="C5" s="62">
        <v>1</v>
      </c>
      <c r="D5" s="36" t="s">
        <v>1</v>
      </c>
      <c r="E5" s="43">
        <v>24647701.289999999</v>
      </c>
      <c r="F5" s="44">
        <v>384323083.22000003</v>
      </c>
      <c r="G5" s="44">
        <v>48235644.799999997</v>
      </c>
      <c r="H5" s="45">
        <v>-43928890.799999997</v>
      </c>
      <c r="I5" s="43">
        <v>20499960.5</v>
      </c>
      <c r="J5" s="45">
        <v>314505805.75</v>
      </c>
      <c r="K5" s="44"/>
      <c r="L5" s="46">
        <v>4090311056.9918599</v>
      </c>
      <c r="M5" s="54">
        <v>2008</v>
      </c>
      <c r="N5" s="62">
        <v>10</v>
      </c>
      <c r="O5" s="84"/>
      <c r="P5" s="101">
        <f t="shared" ref="P5:P68" si="0">IF(ISBLANK(L8),"",(I5+J5)/L8)</f>
        <v>7.6139093758244902E-2</v>
      </c>
    </row>
    <row r="6" spans="2:17" x14ac:dyDescent="0.2">
      <c r="B6" s="48">
        <v>2009</v>
      </c>
      <c r="C6" s="63">
        <v>2</v>
      </c>
      <c r="D6" s="37" t="s">
        <v>1</v>
      </c>
      <c r="E6" s="39">
        <v>20486047.539999999</v>
      </c>
      <c r="F6" s="38">
        <v>308023234.97000003</v>
      </c>
      <c r="G6" s="38">
        <v>53870140.799999997</v>
      </c>
      <c r="H6" s="40">
        <v>-44464243.200000003</v>
      </c>
      <c r="I6" s="65">
        <v>16355964.5</v>
      </c>
      <c r="J6" s="65">
        <v>401066420.25</v>
      </c>
      <c r="L6" s="41">
        <v>4059473653.5</v>
      </c>
      <c r="M6" s="53">
        <v>2008</v>
      </c>
      <c r="N6" s="63">
        <v>11</v>
      </c>
      <c r="O6" s="84"/>
      <c r="P6" s="101">
        <f t="shared" si="0"/>
        <v>0.10546150330615207</v>
      </c>
    </row>
    <row r="7" spans="2:17" x14ac:dyDescent="0.2">
      <c r="B7" s="48">
        <v>2009</v>
      </c>
      <c r="C7" s="63">
        <v>3</v>
      </c>
      <c r="D7" s="37" t="s">
        <v>1</v>
      </c>
      <c r="E7" s="39">
        <v>27360828.829999998</v>
      </c>
      <c r="F7" s="38">
        <v>186065286.34999999</v>
      </c>
      <c r="G7" s="38">
        <v>16911482</v>
      </c>
      <c r="H7" s="40">
        <v>-41433130.899999999</v>
      </c>
      <c r="I7" s="39">
        <v>23210610</v>
      </c>
      <c r="J7" s="40">
        <v>428341362.25</v>
      </c>
      <c r="K7" s="38"/>
      <c r="L7" s="41">
        <v>4167326236.0799999</v>
      </c>
      <c r="M7" s="53">
        <v>2008</v>
      </c>
      <c r="N7" s="63">
        <v>12</v>
      </c>
      <c r="O7" s="84"/>
      <c r="P7" s="101">
        <f t="shared" si="0"/>
        <v>0.10988502386535816</v>
      </c>
    </row>
    <row r="8" spans="2:17" x14ac:dyDescent="0.2">
      <c r="B8" s="48">
        <v>2009</v>
      </c>
      <c r="C8" s="63">
        <v>4</v>
      </c>
      <c r="D8" s="37" t="s">
        <v>1</v>
      </c>
      <c r="E8" s="39">
        <v>42859192.439999998</v>
      </c>
      <c r="F8" s="38">
        <v>145842011.75999999</v>
      </c>
      <c r="G8" s="38">
        <v>21598528.050000001</v>
      </c>
      <c r="H8" s="40">
        <v>-34178188.390000001</v>
      </c>
      <c r="I8" s="39">
        <v>43776135</v>
      </c>
      <c r="J8" s="40">
        <v>298687126.25</v>
      </c>
      <c r="K8" s="38"/>
      <c r="L8" s="41">
        <v>4399917962.16675</v>
      </c>
      <c r="M8" s="53">
        <v>2009</v>
      </c>
      <c r="N8" s="63">
        <v>1</v>
      </c>
      <c r="O8" s="84"/>
      <c r="P8" s="101">
        <f t="shared" si="0"/>
        <v>9.9314693277638186E-2</v>
      </c>
    </row>
    <row r="9" spans="2:17" x14ac:dyDescent="0.2">
      <c r="B9" s="48">
        <v>2009</v>
      </c>
      <c r="C9" s="63">
        <v>5</v>
      </c>
      <c r="D9" s="37" t="s">
        <v>1</v>
      </c>
      <c r="E9" s="39">
        <v>60434286.939999998</v>
      </c>
      <c r="F9" s="38">
        <v>142196712.41</v>
      </c>
      <c r="G9" s="38">
        <v>24053241.91</v>
      </c>
      <c r="H9" s="40">
        <v>-20151593.66</v>
      </c>
      <c r="I9" s="39">
        <v>60699061</v>
      </c>
      <c r="J9" s="40">
        <v>300700216.25</v>
      </c>
      <c r="K9" s="38"/>
      <c r="L9" s="41">
        <v>3958054566.4917498</v>
      </c>
      <c r="M9" s="53">
        <v>2009</v>
      </c>
      <c r="N9" s="63">
        <v>2</v>
      </c>
      <c r="O9" s="84"/>
      <c r="P9" s="101">
        <f t="shared" si="0"/>
        <v>0.10479769309056576</v>
      </c>
    </row>
    <row r="10" spans="2:17" x14ac:dyDescent="0.2">
      <c r="B10" s="48">
        <v>2009</v>
      </c>
      <c r="C10" s="63">
        <v>6</v>
      </c>
      <c r="D10" s="37" t="s">
        <v>1</v>
      </c>
      <c r="E10" s="39">
        <v>60308052.520000003</v>
      </c>
      <c r="F10" s="38">
        <v>103496068.72</v>
      </c>
      <c r="G10" s="38">
        <v>35630670.75</v>
      </c>
      <c r="H10" s="40">
        <v>-29097731.23</v>
      </c>
      <c r="I10" s="39">
        <v>67179733.25</v>
      </c>
      <c r="J10" s="40">
        <v>289285440.25</v>
      </c>
      <c r="K10" s="38"/>
      <c r="L10" s="41">
        <v>4109313138.0968299</v>
      </c>
      <c r="M10" s="53">
        <v>2009</v>
      </c>
      <c r="N10" s="63">
        <v>3</v>
      </c>
      <c r="O10" s="84"/>
      <c r="P10" s="101">
        <f t="shared" si="0"/>
        <v>0.1051728259503375</v>
      </c>
    </row>
    <row r="11" spans="2:17" x14ac:dyDescent="0.2">
      <c r="B11" s="48">
        <v>2009</v>
      </c>
      <c r="C11" s="63">
        <v>7</v>
      </c>
      <c r="D11" s="37" t="s">
        <v>1</v>
      </c>
      <c r="E11" s="39">
        <v>57972969.710000001</v>
      </c>
      <c r="F11" s="38">
        <v>285393920.86000001</v>
      </c>
      <c r="G11" s="38">
        <v>39165554.600000001</v>
      </c>
      <c r="H11" s="40">
        <v>-40016979.700000003</v>
      </c>
      <c r="I11" s="39">
        <v>64640495.5</v>
      </c>
      <c r="J11" s="40">
        <v>286000323.5</v>
      </c>
      <c r="K11" s="38"/>
      <c r="L11" s="41">
        <v>3448263796.0994382</v>
      </c>
      <c r="M11" s="53">
        <v>2009</v>
      </c>
      <c r="N11" s="63">
        <v>4</v>
      </c>
      <c r="O11" s="84"/>
      <c r="P11" s="101">
        <f t="shared" si="0"/>
        <v>9.8424205306572934E-2</v>
      </c>
    </row>
    <row r="12" spans="2:17" x14ac:dyDescent="0.2">
      <c r="B12" s="48">
        <v>2009</v>
      </c>
      <c r="C12" s="63">
        <v>8</v>
      </c>
      <c r="D12" s="37" t="s">
        <v>1</v>
      </c>
      <c r="E12" s="39">
        <v>54616214.322583199</v>
      </c>
      <c r="F12" s="38">
        <v>265946448.86467558</v>
      </c>
      <c r="G12" s="38">
        <v>48121449.599999994</v>
      </c>
      <c r="H12" s="40">
        <v>-39528333.600000001</v>
      </c>
      <c r="I12" s="39">
        <v>61307462</v>
      </c>
      <c r="J12" s="40">
        <v>271784630.5</v>
      </c>
      <c r="K12" s="38"/>
      <c r="L12" s="41">
        <v>3448542296.9919782</v>
      </c>
      <c r="M12" s="53">
        <v>2009</v>
      </c>
      <c r="N12" s="63">
        <v>5</v>
      </c>
      <c r="O12" s="84"/>
      <c r="P12" s="101">
        <f t="shared" si="0"/>
        <v>9.6489356917656366E-2</v>
      </c>
    </row>
    <row r="13" spans="2:17" x14ac:dyDescent="0.2">
      <c r="B13" s="48">
        <v>2009</v>
      </c>
      <c r="C13" s="63">
        <v>9</v>
      </c>
      <c r="D13" s="37" t="s">
        <v>1</v>
      </c>
      <c r="E13" s="39">
        <v>53353342.289999999</v>
      </c>
      <c r="F13" s="38">
        <v>293156670.32999998</v>
      </c>
      <c r="G13" s="38">
        <v>33370420.199999999</v>
      </c>
      <c r="H13" s="40">
        <v>-32514768.399999999</v>
      </c>
      <c r="I13" s="39">
        <v>58021170.25</v>
      </c>
      <c r="J13" s="40">
        <v>270283529</v>
      </c>
      <c r="K13" s="38"/>
      <c r="L13" s="41">
        <v>3389327711.5927501</v>
      </c>
      <c r="M13" s="53">
        <v>2009</v>
      </c>
      <c r="N13" s="63">
        <v>6</v>
      </c>
      <c r="O13" s="84"/>
      <c r="P13" s="101">
        <f t="shared" si="0"/>
        <v>9.1245624686383781E-2</v>
      </c>
    </row>
    <row r="14" spans="2:17" x14ac:dyDescent="0.2">
      <c r="B14" s="48">
        <v>2009</v>
      </c>
      <c r="C14" s="63">
        <v>10</v>
      </c>
      <c r="D14" s="37" t="s">
        <v>1</v>
      </c>
      <c r="E14" s="39">
        <v>52200518.159999996</v>
      </c>
      <c r="F14" s="38">
        <v>321770636.80000001</v>
      </c>
      <c r="G14" s="38">
        <v>26602030</v>
      </c>
      <c r="H14" s="40">
        <v>-24885770</v>
      </c>
      <c r="I14" s="39">
        <v>50036911.25</v>
      </c>
      <c r="J14" s="40">
        <v>341108723.75</v>
      </c>
      <c r="K14" s="38"/>
      <c r="L14" s="41">
        <v>3562546610.4381499</v>
      </c>
      <c r="M14" s="53">
        <v>2009</v>
      </c>
      <c r="N14" s="63">
        <v>7</v>
      </c>
      <c r="O14" s="84"/>
      <c r="P14" s="101">
        <f t="shared" si="0"/>
        <v>0.10025915276085938</v>
      </c>
    </row>
    <row r="15" spans="2:17" x14ac:dyDescent="0.2">
      <c r="B15" s="48">
        <v>2009</v>
      </c>
      <c r="C15" s="63">
        <v>11</v>
      </c>
      <c r="D15" s="37" t="s">
        <v>1</v>
      </c>
      <c r="E15" s="39">
        <v>45356910.640000001</v>
      </c>
      <c r="F15" s="38">
        <v>341902882.75999999</v>
      </c>
      <c r="G15" s="38">
        <v>59121746.100000001</v>
      </c>
      <c r="H15" s="40">
        <v>-64262767.5</v>
      </c>
      <c r="I15" s="39">
        <v>47873436</v>
      </c>
      <c r="J15" s="40">
        <v>324123210.75</v>
      </c>
      <c r="K15" s="38"/>
      <c r="L15" s="41">
        <v>3452112265.4414568</v>
      </c>
      <c r="M15" s="53">
        <v>2009</v>
      </c>
      <c r="N15" s="63">
        <v>8</v>
      </c>
      <c r="O15" s="84"/>
      <c r="P15" s="101">
        <f t="shared" si="0"/>
        <v>9.2977084643147578E-2</v>
      </c>
    </row>
    <row r="16" spans="2:17" x14ac:dyDescent="0.2">
      <c r="B16" s="49">
        <v>2009</v>
      </c>
      <c r="C16" s="64">
        <v>12</v>
      </c>
      <c r="D16" s="59" t="s">
        <v>1</v>
      </c>
      <c r="E16" s="14">
        <v>41144680.82</v>
      </c>
      <c r="F16" s="27">
        <v>328997210.88999999</v>
      </c>
      <c r="G16" s="27">
        <v>61808040</v>
      </c>
      <c r="H16" s="11">
        <v>-48072920</v>
      </c>
      <c r="I16" s="14">
        <v>41946174.75</v>
      </c>
      <c r="J16" s="11">
        <v>359295267.75</v>
      </c>
      <c r="K16" s="27"/>
      <c r="L16" s="32">
        <v>3598032238.5692601</v>
      </c>
      <c r="M16" s="55">
        <v>2009</v>
      </c>
      <c r="N16" s="81">
        <v>9</v>
      </c>
      <c r="O16" s="84"/>
      <c r="P16" s="101">
        <f t="shared" si="0"/>
        <v>9.5052671754108448E-2</v>
      </c>
    </row>
    <row r="17" spans="2:17" s="166" customFormat="1" x14ac:dyDescent="0.2">
      <c r="B17" s="155">
        <v>2010</v>
      </c>
      <c r="C17" s="156">
        <v>1</v>
      </c>
      <c r="D17" s="157" t="s">
        <v>1</v>
      </c>
      <c r="E17" s="158">
        <v>39959482.530000001</v>
      </c>
      <c r="F17" s="159">
        <v>392083478.89478099</v>
      </c>
      <c r="G17" s="159">
        <v>43724436.899999999</v>
      </c>
      <c r="H17" s="160">
        <v>-48011146.399999999</v>
      </c>
      <c r="I17" s="158">
        <v>46533767.25</v>
      </c>
      <c r="J17" s="160">
        <v>328253080.25</v>
      </c>
      <c r="K17" s="159"/>
      <c r="L17" s="161">
        <v>3901345904.37813</v>
      </c>
      <c r="M17" s="162">
        <v>2009</v>
      </c>
      <c r="N17" s="156">
        <v>10</v>
      </c>
      <c r="O17" s="163"/>
      <c r="P17" s="164">
        <f t="shared" si="0"/>
        <v>8.6120668955071325E-2</v>
      </c>
      <c r="Q17" s="165"/>
    </row>
    <row r="18" spans="2:17" s="166" customFormat="1" x14ac:dyDescent="0.2">
      <c r="B18" s="167">
        <v>2010</v>
      </c>
      <c r="C18" s="168">
        <v>2</v>
      </c>
      <c r="D18" s="169" t="s">
        <v>1</v>
      </c>
      <c r="E18" s="170">
        <v>44158146.023837499</v>
      </c>
      <c r="F18" s="171">
        <v>312296075.52915001</v>
      </c>
      <c r="G18" s="171">
        <v>54007537.5</v>
      </c>
      <c r="H18" s="172">
        <v>-45434912.5</v>
      </c>
      <c r="I18" s="173">
        <v>32903748</v>
      </c>
      <c r="J18" s="173">
        <v>352673875.25</v>
      </c>
      <c r="K18" s="173"/>
      <c r="L18" s="174">
        <v>4000949784.3231869</v>
      </c>
      <c r="M18" s="175">
        <v>2009</v>
      </c>
      <c r="N18" s="168">
        <v>11</v>
      </c>
      <c r="O18" s="163"/>
      <c r="P18" s="164">
        <f t="shared" si="0"/>
        <v>9.6746028726597724E-2</v>
      </c>
      <c r="Q18" s="165"/>
    </row>
    <row r="19" spans="2:17" s="166" customFormat="1" x14ac:dyDescent="0.2">
      <c r="B19" s="167">
        <v>2010</v>
      </c>
      <c r="C19" s="168">
        <v>3</v>
      </c>
      <c r="D19" s="169" t="s">
        <v>1</v>
      </c>
      <c r="E19" s="170">
        <v>60986396.840973496</v>
      </c>
      <c r="F19" s="171">
        <v>382365545.30768883</v>
      </c>
      <c r="G19" s="171">
        <v>62342846.599999994</v>
      </c>
      <c r="H19" s="172">
        <v>-54760608.499999993</v>
      </c>
      <c r="I19" s="170">
        <v>51775538.25</v>
      </c>
      <c r="J19" s="172">
        <v>356356549.75</v>
      </c>
      <c r="K19" s="171"/>
      <c r="L19" s="174">
        <v>4221253701.7157249</v>
      </c>
      <c r="M19" s="175">
        <v>2009</v>
      </c>
      <c r="N19" s="168">
        <v>12</v>
      </c>
      <c r="O19" s="163"/>
      <c r="P19" s="164">
        <f t="shared" si="0"/>
        <v>9.8014153785156183E-2</v>
      </c>
      <c r="Q19" s="165"/>
    </row>
    <row r="20" spans="2:17" s="166" customFormat="1" x14ac:dyDescent="0.2">
      <c r="B20" s="167">
        <v>2010</v>
      </c>
      <c r="C20" s="168">
        <v>4</v>
      </c>
      <c r="D20" s="169" t="s">
        <v>1</v>
      </c>
      <c r="E20" s="170">
        <v>92651608.355077207</v>
      </c>
      <c r="F20" s="171">
        <v>325119980.06937242</v>
      </c>
      <c r="G20" s="171">
        <v>32016626.400000002</v>
      </c>
      <c r="H20" s="172">
        <v>-37071883.200000003</v>
      </c>
      <c r="I20" s="170">
        <v>81875113.5</v>
      </c>
      <c r="J20" s="172">
        <v>303407837.75</v>
      </c>
      <c r="K20" s="171"/>
      <c r="L20" s="174">
        <v>4351880356.3349495</v>
      </c>
      <c r="M20" s="175">
        <v>2010</v>
      </c>
      <c r="N20" s="168">
        <v>1</v>
      </c>
      <c r="O20" s="163"/>
      <c r="P20" s="164">
        <f t="shared" si="0"/>
        <v>0.10419739496783591</v>
      </c>
      <c r="Q20" s="165"/>
    </row>
    <row r="21" spans="2:17" s="166" customFormat="1" x14ac:dyDescent="0.2">
      <c r="B21" s="167">
        <v>2010</v>
      </c>
      <c r="C21" s="168">
        <v>5</v>
      </c>
      <c r="D21" s="169" t="s">
        <v>1</v>
      </c>
      <c r="E21" s="170">
        <v>128591616.507404</v>
      </c>
      <c r="F21" s="171">
        <v>324905605.34240758</v>
      </c>
      <c r="G21" s="171">
        <v>30472552.800000001</v>
      </c>
      <c r="H21" s="172">
        <v>-33011932.199999999</v>
      </c>
      <c r="I21" s="170">
        <v>134770191.5</v>
      </c>
      <c r="J21" s="172">
        <v>343439168.75</v>
      </c>
      <c r="K21" s="171"/>
      <c r="L21" s="174">
        <v>3985462021.8017879</v>
      </c>
      <c r="M21" s="175">
        <v>2010</v>
      </c>
      <c r="N21" s="168">
        <v>2</v>
      </c>
      <c r="O21" s="163"/>
      <c r="P21" s="164">
        <f t="shared" si="0"/>
        <v>0.13129790635156388</v>
      </c>
      <c r="Q21" s="165"/>
    </row>
    <row r="22" spans="2:17" s="166" customFormat="1" x14ac:dyDescent="0.2">
      <c r="B22" s="167">
        <v>2010</v>
      </c>
      <c r="C22" s="168">
        <v>6</v>
      </c>
      <c r="D22" s="169" t="s">
        <v>1</v>
      </c>
      <c r="E22" s="170">
        <v>119394675.36126159</v>
      </c>
      <c r="F22" s="171">
        <v>288120041.5486424</v>
      </c>
      <c r="G22" s="171">
        <v>36499354.600000001</v>
      </c>
      <c r="H22" s="172">
        <v>-28859954.800000001</v>
      </c>
      <c r="I22" s="170">
        <v>138498015</v>
      </c>
      <c r="J22" s="172">
        <v>329206722.5</v>
      </c>
      <c r="K22" s="171"/>
      <c r="L22" s="174">
        <v>4164011749.7174153</v>
      </c>
      <c r="M22" s="175">
        <v>2010</v>
      </c>
      <c r="N22" s="168">
        <v>3</v>
      </c>
      <c r="O22" s="163"/>
      <c r="P22" s="164">
        <f t="shared" si="0"/>
        <v>0.13088107574703711</v>
      </c>
      <c r="Q22" s="165"/>
    </row>
    <row r="23" spans="2:17" s="166" customFormat="1" x14ac:dyDescent="0.2">
      <c r="B23" s="167">
        <v>2010</v>
      </c>
      <c r="C23" s="168">
        <v>7</v>
      </c>
      <c r="D23" s="169" t="s">
        <v>1</v>
      </c>
      <c r="E23" s="170">
        <v>117729460.29421531</v>
      </c>
      <c r="F23" s="171">
        <v>326958054.38254529</v>
      </c>
      <c r="G23" s="171">
        <v>36748707.300000004</v>
      </c>
      <c r="H23" s="172">
        <v>-43585676.100000001</v>
      </c>
      <c r="I23" s="170">
        <v>115848014.75</v>
      </c>
      <c r="J23" s="172">
        <v>308420378.75</v>
      </c>
      <c r="K23" s="171"/>
      <c r="L23" s="174">
        <v>3697625563.1816015</v>
      </c>
      <c r="M23" s="175">
        <v>2010</v>
      </c>
      <c r="N23" s="168">
        <v>4</v>
      </c>
      <c r="O23" s="163"/>
      <c r="P23" s="164">
        <f t="shared" si="0"/>
        <v>0.11453056805085085</v>
      </c>
      <c r="Q23" s="165"/>
    </row>
    <row r="24" spans="2:17" s="166" customFormat="1" x14ac:dyDescent="0.2">
      <c r="B24" s="167">
        <v>2010</v>
      </c>
      <c r="C24" s="168">
        <v>8</v>
      </c>
      <c r="D24" s="169" t="s">
        <v>1</v>
      </c>
      <c r="E24" s="170">
        <v>102677239.92393599</v>
      </c>
      <c r="F24" s="171">
        <v>316993461.309264</v>
      </c>
      <c r="G24" s="171">
        <v>48900528</v>
      </c>
      <c r="H24" s="172">
        <v>-38605680</v>
      </c>
      <c r="I24" s="170">
        <v>117043064.75</v>
      </c>
      <c r="J24" s="172">
        <v>312686872.25</v>
      </c>
      <c r="K24" s="171"/>
      <c r="L24" s="174">
        <v>3642170492.5708747</v>
      </c>
      <c r="M24" s="175">
        <v>2010</v>
      </c>
      <c r="N24" s="168">
        <v>5</v>
      </c>
      <c r="O24" s="163"/>
      <c r="P24" s="164">
        <f t="shared" si="0"/>
        <v>0.11930158757723022</v>
      </c>
      <c r="Q24" s="165"/>
    </row>
    <row r="25" spans="2:17" s="166" customFormat="1" x14ac:dyDescent="0.2">
      <c r="B25" s="167">
        <v>2010</v>
      </c>
      <c r="C25" s="168">
        <v>9</v>
      </c>
      <c r="D25" s="169" t="s">
        <v>1</v>
      </c>
      <c r="E25" s="170">
        <v>93467973.6245244</v>
      </c>
      <c r="F25" s="171">
        <v>313505252.73256201</v>
      </c>
      <c r="G25" s="171">
        <v>38479914</v>
      </c>
      <c r="H25" s="172">
        <v>-33349258.800000001</v>
      </c>
      <c r="I25" s="170">
        <v>111280821.25</v>
      </c>
      <c r="J25" s="172">
        <v>314265987.5</v>
      </c>
      <c r="K25" s="171"/>
      <c r="L25" s="174">
        <v>3573509270.3850117</v>
      </c>
      <c r="M25" s="175">
        <v>2010</v>
      </c>
      <c r="N25" s="168">
        <v>6</v>
      </c>
      <c r="O25" s="163"/>
      <c r="P25" s="164">
        <f t="shared" si="0"/>
        <v>0.11482909310297974</v>
      </c>
      <c r="Q25" s="165"/>
    </row>
    <row r="26" spans="2:17" s="166" customFormat="1" x14ac:dyDescent="0.2">
      <c r="B26" s="167">
        <v>2010</v>
      </c>
      <c r="C26" s="168">
        <v>10</v>
      </c>
      <c r="D26" s="169" t="s">
        <v>1</v>
      </c>
      <c r="E26" s="170">
        <v>81274959.486654997</v>
      </c>
      <c r="F26" s="171">
        <v>339759013.96216452</v>
      </c>
      <c r="G26" s="171">
        <v>23197333.5</v>
      </c>
      <c r="H26" s="172">
        <v>-27493136</v>
      </c>
      <c r="I26" s="170">
        <v>84798295.75</v>
      </c>
      <c r="J26" s="172">
        <v>319384672.5</v>
      </c>
      <c r="K26" s="171"/>
      <c r="L26" s="174">
        <v>3704411850.2199998</v>
      </c>
      <c r="M26" s="175">
        <v>2010</v>
      </c>
      <c r="N26" s="168">
        <v>7</v>
      </c>
      <c r="O26" s="163"/>
      <c r="P26" s="164">
        <f t="shared" si="0"/>
        <v>9.0961037942539985E-2</v>
      </c>
      <c r="Q26" s="165"/>
    </row>
    <row r="27" spans="2:17" s="166" customFormat="1" x14ac:dyDescent="0.2">
      <c r="B27" s="167">
        <v>2010</v>
      </c>
      <c r="C27" s="168">
        <v>11</v>
      </c>
      <c r="D27" s="169" t="s">
        <v>1</v>
      </c>
      <c r="E27" s="170">
        <v>72426530.256716311</v>
      </c>
      <c r="F27" s="171">
        <v>365795655.92072523</v>
      </c>
      <c r="G27" s="171">
        <v>62517336.332057528</v>
      </c>
      <c r="H27" s="172">
        <v>-59091728.861807801</v>
      </c>
      <c r="I27" s="170">
        <v>78121677.25</v>
      </c>
      <c r="J27" s="172">
        <v>346251773</v>
      </c>
      <c r="K27" s="171"/>
      <c r="L27" s="174">
        <v>3602047095.3231287</v>
      </c>
      <c r="M27" s="175">
        <v>2010</v>
      </c>
      <c r="N27" s="168">
        <v>8</v>
      </c>
      <c r="O27" s="163"/>
      <c r="P27" s="164">
        <f t="shared" si="0"/>
        <v>9.327093044364218E-2</v>
      </c>
      <c r="Q27" s="165"/>
    </row>
    <row r="28" spans="2:17" s="166" customFormat="1" x14ac:dyDescent="0.2">
      <c r="B28" s="176">
        <v>2010</v>
      </c>
      <c r="C28" s="177">
        <v>12</v>
      </c>
      <c r="D28" s="178" t="s">
        <v>1</v>
      </c>
      <c r="E28" s="179">
        <v>61224892.914940648</v>
      </c>
      <c r="F28" s="180">
        <v>368244064.30295682</v>
      </c>
      <c r="G28" s="180">
        <v>60858752.942589477</v>
      </c>
      <c r="H28" s="181">
        <v>-48001269.92654945</v>
      </c>
      <c r="I28" s="179">
        <v>67463096.5</v>
      </c>
      <c r="J28" s="181">
        <v>392337552.25</v>
      </c>
      <c r="K28" s="180"/>
      <c r="L28" s="182">
        <v>3705914566.1663098</v>
      </c>
      <c r="M28" s="183">
        <v>2010</v>
      </c>
      <c r="N28" s="184">
        <v>9</v>
      </c>
      <c r="O28" s="163"/>
      <c r="P28" s="164">
        <f t="shared" si="0"/>
        <v>9.1680992473943804E-2</v>
      </c>
      <c r="Q28" s="165"/>
    </row>
    <row r="29" spans="2:17" x14ac:dyDescent="0.2">
      <c r="B29" s="56">
        <v>2011</v>
      </c>
      <c r="C29" s="62">
        <v>1</v>
      </c>
      <c r="D29" s="36" t="s">
        <v>1</v>
      </c>
      <c r="E29" s="43">
        <v>60929941.565000005</v>
      </c>
      <c r="F29" s="44">
        <v>428675776.81800002</v>
      </c>
      <c r="G29" s="44">
        <v>60118814.700000003</v>
      </c>
      <c r="H29" s="45">
        <v>-67752949.900000006</v>
      </c>
      <c r="I29" s="43">
        <v>77557918.75</v>
      </c>
      <c r="J29" s="45">
        <v>377106971.25</v>
      </c>
      <c r="K29" s="44"/>
      <c r="L29" s="46">
        <v>4443473572.7765341</v>
      </c>
      <c r="M29" s="54">
        <v>2010</v>
      </c>
      <c r="N29" s="62">
        <v>10</v>
      </c>
      <c r="O29" s="84"/>
      <c r="P29" s="101">
        <f t="shared" si="0"/>
        <v>9.1552403970579538E-2</v>
      </c>
    </row>
    <row r="30" spans="2:17" x14ac:dyDescent="0.2">
      <c r="B30" s="48">
        <v>2011</v>
      </c>
      <c r="C30" s="63">
        <v>2</v>
      </c>
      <c r="D30" s="37" t="s">
        <v>1</v>
      </c>
      <c r="E30" s="39">
        <v>54024719.649999999</v>
      </c>
      <c r="F30" s="38">
        <v>394612028.80000001</v>
      </c>
      <c r="G30" s="38">
        <v>69567905</v>
      </c>
      <c r="H30" s="40">
        <v>-61944025</v>
      </c>
      <c r="I30" s="39">
        <v>56194880.75</v>
      </c>
      <c r="J30" s="40">
        <v>356903759.75</v>
      </c>
      <c r="K30" s="38"/>
      <c r="L30" s="41">
        <v>4549900469.8620701</v>
      </c>
      <c r="M30" s="53">
        <v>2010</v>
      </c>
      <c r="N30" s="63">
        <v>11</v>
      </c>
      <c r="O30" s="84"/>
      <c r="P30" s="101">
        <f t="shared" si="0"/>
        <v>9.0972422908230516E-2</v>
      </c>
    </row>
    <row r="31" spans="2:17" x14ac:dyDescent="0.2">
      <c r="B31" s="48">
        <v>2011</v>
      </c>
      <c r="C31" s="63">
        <v>3</v>
      </c>
      <c r="D31" s="37" t="s">
        <v>1</v>
      </c>
      <c r="E31" s="39">
        <v>66106243.905000001</v>
      </c>
      <c r="F31" s="38">
        <v>465508063.60499996</v>
      </c>
      <c r="G31" s="38">
        <v>70538746.200000003</v>
      </c>
      <c r="H31" s="40">
        <v>-63866162.100000001</v>
      </c>
      <c r="I31" s="39">
        <v>66125905.75</v>
      </c>
      <c r="J31" s="40">
        <v>397499696</v>
      </c>
      <c r="K31" s="38"/>
      <c r="L31" s="41">
        <v>5015223290.4838772</v>
      </c>
      <c r="M31" s="53">
        <v>2010</v>
      </c>
      <c r="N31" s="63">
        <v>12</v>
      </c>
      <c r="O31" s="84"/>
      <c r="P31" s="101">
        <f t="shared" si="0"/>
        <v>9.8161764985131017E-2</v>
      </c>
    </row>
    <row r="32" spans="2:17" x14ac:dyDescent="0.2">
      <c r="B32" s="48">
        <v>2011</v>
      </c>
      <c r="C32" s="63">
        <v>4</v>
      </c>
      <c r="D32" s="37" t="s">
        <v>1</v>
      </c>
      <c r="E32" s="39">
        <v>82846369.631999999</v>
      </c>
      <c r="F32" s="38">
        <v>399657288.48000002</v>
      </c>
      <c r="G32" s="38">
        <v>36198252.800000004</v>
      </c>
      <c r="H32" s="40">
        <v>-41913766.399999999</v>
      </c>
      <c r="I32" s="39">
        <v>98755307.25</v>
      </c>
      <c r="J32" s="40">
        <v>383445089.25</v>
      </c>
      <c r="K32" s="38"/>
      <c r="L32" s="41">
        <v>4966170960.9078865</v>
      </c>
      <c r="M32" s="53">
        <v>2011</v>
      </c>
      <c r="N32" s="63">
        <v>1</v>
      </c>
      <c r="O32" s="84"/>
      <c r="P32" s="101">
        <f t="shared" si="0"/>
        <v>0.1177769508529148</v>
      </c>
    </row>
    <row r="33" spans="2:17" x14ac:dyDescent="0.2">
      <c r="B33" s="48">
        <v>2011</v>
      </c>
      <c r="C33" s="63">
        <v>5</v>
      </c>
      <c r="D33" s="37" t="s">
        <v>1</v>
      </c>
      <c r="E33" s="39">
        <v>93803412.444000006</v>
      </c>
      <c r="F33" s="38">
        <v>396414421.03200001</v>
      </c>
      <c r="G33" s="38">
        <v>34286961.600000001</v>
      </c>
      <c r="H33" s="40">
        <v>-38096624</v>
      </c>
      <c r="I33" s="39">
        <v>103560930.5</v>
      </c>
      <c r="J33" s="40">
        <v>332662413</v>
      </c>
      <c r="K33" s="38"/>
      <c r="L33" s="41">
        <v>4540921603.4261065</v>
      </c>
      <c r="M33" s="53">
        <v>2011</v>
      </c>
      <c r="N33" s="63">
        <v>2</v>
      </c>
      <c r="O33" s="84"/>
      <c r="P33" s="101">
        <f t="shared" si="0"/>
        <v>0.1052331359143074</v>
      </c>
    </row>
    <row r="34" spans="2:17" x14ac:dyDescent="0.2">
      <c r="B34" s="48">
        <v>2011</v>
      </c>
      <c r="C34" s="63">
        <v>6</v>
      </c>
      <c r="D34" s="37" t="s">
        <v>1</v>
      </c>
      <c r="E34" s="39">
        <v>93446827.431999996</v>
      </c>
      <c r="F34" s="38">
        <v>349849534.69599998</v>
      </c>
      <c r="G34" s="38">
        <v>40943688.399999999</v>
      </c>
      <c r="H34" s="40">
        <v>-32374079.199999999</v>
      </c>
      <c r="I34" s="39">
        <v>115290746</v>
      </c>
      <c r="J34" s="40">
        <v>335712433.25</v>
      </c>
      <c r="K34" s="38"/>
      <c r="L34" s="41">
        <v>4723077277.7998371</v>
      </c>
      <c r="M34" s="53">
        <v>2011</v>
      </c>
      <c r="N34" s="63">
        <v>3</v>
      </c>
      <c r="O34" s="84"/>
      <c r="P34" s="101">
        <f t="shared" si="0"/>
        <v>0.11528071612719054</v>
      </c>
    </row>
    <row r="35" spans="2:17" x14ac:dyDescent="0.2">
      <c r="B35" s="48">
        <v>2011</v>
      </c>
      <c r="C35" s="63">
        <v>7</v>
      </c>
      <c r="D35" s="37" t="s">
        <v>1</v>
      </c>
      <c r="E35" s="39">
        <v>90077098.656000003</v>
      </c>
      <c r="F35" s="38">
        <v>393214577.42400002</v>
      </c>
      <c r="G35" s="38">
        <v>41013503.200000003</v>
      </c>
      <c r="H35" s="40">
        <v>-48643922.400000006</v>
      </c>
      <c r="I35" s="39">
        <v>96696569.75</v>
      </c>
      <c r="J35" s="40">
        <v>371684873.5</v>
      </c>
      <c r="K35" s="38"/>
      <c r="L35" s="41">
        <v>4094183055.4111876</v>
      </c>
      <c r="M35" s="53">
        <v>2011</v>
      </c>
      <c r="N35" s="63">
        <v>4</v>
      </c>
      <c r="O35" s="84"/>
      <c r="P35" s="101">
        <f t="shared" si="0"/>
        <v>0.11462760495316104</v>
      </c>
    </row>
    <row r="36" spans="2:17" x14ac:dyDescent="0.2">
      <c r="B36" s="48">
        <v>2011</v>
      </c>
      <c r="C36" s="63">
        <v>8</v>
      </c>
      <c r="D36" s="37" t="s">
        <v>1</v>
      </c>
      <c r="E36" s="39">
        <v>86454480.464000002</v>
      </c>
      <c r="F36" s="38">
        <v>378638957.52200001</v>
      </c>
      <c r="G36" s="38">
        <v>54367888.199999996</v>
      </c>
      <c r="H36" s="40">
        <v>-42922017</v>
      </c>
      <c r="I36" s="39">
        <v>96561955</v>
      </c>
      <c r="J36" s="40">
        <v>292871418</v>
      </c>
      <c r="K36" s="38"/>
      <c r="L36" s="41">
        <v>4145304040.4993906</v>
      </c>
      <c r="M36" s="53">
        <v>2011</v>
      </c>
      <c r="N36" s="63">
        <v>5</v>
      </c>
      <c r="O36" s="84"/>
      <c r="P36" s="101">
        <f t="shared" si="0"/>
        <v>9.5895297706374338E-2</v>
      </c>
    </row>
    <row r="37" spans="2:17" x14ac:dyDescent="0.2">
      <c r="B37" s="48">
        <v>2011</v>
      </c>
      <c r="C37" s="63">
        <v>9</v>
      </c>
      <c r="D37" s="37" t="s">
        <v>1</v>
      </c>
      <c r="E37" s="39">
        <v>105955299.83</v>
      </c>
      <c r="F37" s="38">
        <v>363437354.00999999</v>
      </c>
      <c r="G37" s="38">
        <v>39080310.299999997</v>
      </c>
      <c r="H37" s="40">
        <v>-40986666.899999999</v>
      </c>
      <c r="I37" s="39">
        <v>74454495.75</v>
      </c>
      <c r="J37" s="40">
        <v>326234278</v>
      </c>
      <c r="K37" s="38"/>
      <c r="L37" s="41">
        <v>3912217016.0046802</v>
      </c>
      <c r="M37" s="53">
        <v>2011</v>
      </c>
      <c r="N37" s="63">
        <v>6</v>
      </c>
      <c r="O37" s="84"/>
      <c r="P37" s="101">
        <f t="shared" si="0"/>
        <v>9.6393316509808633E-2</v>
      </c>
    </row>
    <row r="38" spans="2:17" x14ac:dyDescent="0.2">
      <c r="B38" s="48">
        <v>2011</v>
      </c>
      <c r="C38" s="63">
        <v>10</v>
      </c>
      <c r="D38" s="37" t="s">
        <v>1</v>
      </c>
      <c r="E38" s="39">
        <v>91440195.109999999</v>
      </c>
      <c r="F38" s="38">
        <v>371711604.77999997</v>
      </c>
      <c r="G38" s="38">
        <v>24834901</v>
      </c>
      <c r="H38" s="40">
        <v>-33431597.5</v>
      </c>
      <c r="I38" s="39">
        <v>83724584.25</v>
      </c>
      <c r="J38" s="40">
        <v>366722655</v>
      </c>
      <c r="K38" s="38"/>
      <c r="L38" s="41">
        <v>4086113841.7869701</v>
      </c>
      <c r="M38" s="53">
        <v>2011</v>
      </c>
      <c r="N38" s="63">
        <v>7</v>
      </c>
      <c r="O38" s="84"/>
      <c r="P38" s="101">
        <f t="shared" si="0"/>
        <v>9.7362504537718358E-2</v>
      </c>
    </row>
    <row r="39" spans="2:17" x14ac:dyDescent="0.2">
      <c r="B39" s="48">
        <v>2011</v>
      </c>
      <c r="C39" s="63">
        <v>11</v>
      </c>
      <c r="D39" s="37" t="s">
        <v>1</v>
      </c>
      <c r="E39" s="39">
        <v>79988831.625</v>
      </c>
      <c r="F39" s="38">
        <v>435722856</v>
      </c>
      <c r="G39" s="38">
        <v>73524412.5</v>
      </c>
      <c r="H39" s="40">
        <v>-65885512.5</v>
      </c>
      <c r="I39" s="39">
        <v>52225019</v>
      </c>
      <c r="J39" s="40">
        <v>330049948.25</v>
      </c>
      <c r="K39" s="38"/>
      <c r="L39" s="41">
        <v>4061026789.7850599</v>
      </c>
      <c r="M39" s="53">
        <v>2011</v>
      </c>
      <c r="N39" s="63">
        <v>8</v>
      </c>
      <c r="O39" s="84"/>
      <c r="P39" s="101">
        <f t="shared" si="0"/>
        <v>7.881818572979693E-2</v>
      </c>
    </row>
    <row r="40" spans="2:17" x14ac:dyDescent="0.2">
      <c r="B40" s="49">
        <v>2011</v>
      </c>
      <c r="C40" s="64">
        <v>12</v>
      </c>
      <c r="D40" s="59" t="s">
        <v>1</v>
      </c>
      <c r="E40" s="14">
        <v>67493671.046999991</v>
      </c>
      <c r="F40" s="27">
        <v>425115657.44999999</v>
      </c>
      <c r="G40" s="27">
        <v>64888585.199999996</v>
      </c>
      <c r="H40" s="11">
        <v>-60117365.699999996</v>
      </c>
      <c r="I40" s="14">
        <v>41734066.75</v>
      </c>
      <c r="J40" s="11">
        <v>396616955.25</v>
      </c>
      <c r="K40" s="27"/>
      <c r="L40" s="32">
        <v>4156810744.3344102</v>
      </c>
      <c r="M40" s="55">
        <v>2011</v>
      </c>
      <c r="N40" s="81">
        <v>9</v>
      </c>
      <c r="O40" s="84"/>
      <c r="P40" s="101">
        <f t="shared" si="0"/>
        <v>8.6282217419211715E-2</v>
      </c>
    </row>
    <row r="41" spans="2:17" s="166" customFormat="1" x14ac:dyDescent="0.2">
      <c r="B41" s="155">
        <v>2012</v>
      </c>
      <c r="C41" s="156">
        <v>1</v>
      </c>
      <c r="D41" s="157" t="s">
        <v>1</v>
      </c>
      <c r="E41" s="158">
        <v>62000000</v>
      </c>
      <c r="F41" s="159">
        <v>475000000</v>
      </c>
      <c r="G41" s="159">
        <v>79000000</v>
      </c>
      <c r="H41" s="160">
        <v>-58000000</v>
      </c>
      <c r="I41" s="158">
        <v>49299899.5</v>
      </c>
      <c r="J41" s="160">
        <v>528693337.25</v>
      </c>
      <c r="K41" s="159"/>
      <c r="L41" s="161">
        <v>4626496014.9571352</v>
      </c>
      <c r="M41" s="162">
        <v>2011</v>
      </c>
      <c r="N41" s="156">
        <v>10</v>
      </c>
      <c r="O41" s="163"/>
      <c r="P41" s="164">
        <f t="shared" si="0"/>
        <v>0.11208004555956759</v>
      </c>
      <c r="Q41" s="165"/>
    </row>
    <row r="42" spans="2:17" s="166" customFormat="1" x14ac:dyDescent="0.2">
      <c r="B42" s="167">
        <v>2012</v>
      </c>
      <c r="C42" s="168">
        <v>2</v>
      </c>
      <c r="D42" s="169" t="s">
        <v>1</v>
      </c>
      <c r="E42" s="170">
        <v>43000000</v>
      </c>
      <c r="F42" s="171">
        <v>437000000</v>
      </c>
      <c r="G42" s="171">
        <v>80000000</v>
      </c>
      <c r="H42" s="172">
        <v>-70000000</v>
      </c>
      <c r="I42" s="170">
        <v>35872451.5</v>
      </c>
      <c r="J42" s="172">
        <v>491162478</v>
      </c>
      <c r="K42" s="171"/>
      <c r="L42" s="174">
        <v>4850085848.9753628</v>
      </c>
      <c r="M42" s="175">
        <v>2011</v>
      </c>
      <c r="N42" s="168">
        <v>11</v>
      </c>
      <c r="O42" s="163"/>
      <c r="P42" s="164">
        <f t="shared" si="0"/>
        <v>0.10164386062024633</v>
      </c>
      <c r="Q42" s="165"/>
    </row>
    <row r="43" spans="2:17" s="166" customFormat="1" x14ac:dyDescent="0.2">
      <c r="B43" s="167">
        <v>2012</v>
      </c>
      <c r="C43" s="168">
        <v>3</v>
      </c>
      <c r="D43" s="169" t="s">
        <v>1</v>
      </c>
      <c r="E43" s="170">
        <v>70000000</v>
      </c>
      <c r="F43" s="171">
        <v>517000000</v>
      </c>
      <c r="G43" s="171">
        <v>85000000</v>
      </c>
      <c r="H43" s="172">
        <v>-68000000</v>
      </c>
      <c r="I43" s="170">
        <v>73992810.5</v>
      </c>
      <c r="J43" s="172">
        <v>459245836.75</v>
      </c>
      <c r="K43" s="171"/>
      <c r="L43" s="174">
        <v>5080432968.8262758</v>
      </c>
      <c r="M43" s="175">
        <v>2011</v>
      </c>
      <c r="N43" s="168">
        <v>12</v>
      </c>
      <c r="O43" s="163"/>
      <c r="P43" s="164">
        <f t="shared" si="0"/>
        <v>0.1102925214778197</v>
      </c>
      <c r="Q43" s="165"/>
    </row>
    <row r="44" spans="2:17" s="166" customFormat="1" x14ac:dyDescent="0.2">
      <c r="B44" s="167">
        <v>2012</v>
      </c>
      <c r="C44" s="168">
        <v>4</v>
      </c>
      <c r="D44" s="169" t="s">
        <v>1</v>
      </c>
      <c r="E44" s="170">
        <v>107000000</v>
      </c>
      <c r="F44" s="171">
        <v>437000000</v>
      </c>
      <c r="G44" s="171">
        <v>39000000</v>
      </c>
      <c r="H44" s="172">
        <v>-51000000</v>
      </c>
      <c r="I44" s="170">
        <v>90668599.75</v>
      </c>
      <c r="J44" s="172">
        <v>406674916.5</v>
      </c>
      <c r="K44" s="171"/>
      <c r="L44" s="174">
        <v>5156968253.0402956</v>
      </c>
      <c r="M44" s="175">
        <v>2012</v>
      </c>
      <c r="N44" s="168">
        <v>1</v>
      </c>
      <c r="O44" s="163"/>
      <c r="P44" s="164">
        <f t="shared" si="0"/>
        <v>0.11464699658780414</v>
      </c>
      <c r="Q44" s="165"/>
    </row>
    <row r="45" spans="2:17" s="166" customFormat="1" x14ac:dyDescent="0.2">
      <c r="B45" s="167">
        <v>2012</v>
      </c>
      <c r="C45" s="168">
        <v>5</v>
      </c>
      <c r="D45" s="169" t="s">
        <v>1</v>
      </c>
      <c r="E45" s="170">
        <v>144000000</v>
      </c>
      <c r="F45" s="171">
        <v>442000000</v>
      </c>
      <c r="G45" s="171">
        <v>40000000</v>
      </c>
      <c r="H45" s="172">
        <v>-48000000</v>
      </c>
      <c r="I45" s="170">
        <v>117511166.25</v>
      </c>
      <c r="J45" s="172">
        <v>397978214.75</v>
      </c>
      <c r="K45" s="171"/>
      <c r="L45" s="174">
        <v>5185113260.0036297</v>
      </c>
      <c r="M45" s="175">
        <v>2012</v>
      </c>
      <c r="N45" s="168">
        <v>2</v>
      </c>
      <c r="O45" s="163"/>
      <c r="P45" s="164">
        <f t="shared" si="0"/>
        <v>0.12047629014781044</v>
      </c>
      <c r="Q45" s="165"/>
    </row>
    <row r="46" spans="2:17" s="166" customFormat="1" x14ac:dyDescent="0.2">
      <c r="B46" s="167">
        <v>2012</v>
      </c>
      <c r="C46" s="168">
        <v>6</v>
      </c>
      <c r="D46" s="169" t="s">
        <v>1</v>
      </c>
      <c r="E46" s="170">
        <v>137000000</v>
      </c>
      <c r="F46" s="171">
        <v>390000000</v>
      </c>
      <c r="G46" s="171">
        <v>73000000</v>
      </c>
      <c r="H46" s="172">
        <v>-55000000</v>
      </c>
      <c r="I46" s="170">
        <v>120169827</v>
      </c>
      <c r="J46" s="172">
        <v>361198171.75</v>
      </c>
      <c r="K46" s="171"/>
      <c r="L46" s="174">
        <v>4834767036.8315639</v>
      </c>
      <c r="M46" s="175">
        <v>2012</v>
      </c>
      <c r="N46" s="168">
        <v>3</v>
      </c>
      <c r="O46" s="163"/>
      <c r="P46" s="164">
        <f t="shared" si="0"/>
        <v>0.11402491186430973</v>
      </c>
      <c r="Q46" s="165"/>
    </row>
    <row r="47" spans="2:17" s="166" customFormat="1" ht="15.75" x14ac:dyDescent="0.2">
      <c r="B47" s="167">
        <v>2012</v>
      </c>
      <c r="C47" s="168">
        <v>7</v>
      </c>
      <c r="D47" s="169" t="s">
        <v>1</v>
      </c>
      <c r="E47" s="170">
        <v>128000000</v>
      </c>
      <c r="F47" s="171">
        <v>442000000</v>
      </c>
      <c r="G47" s="171">
        <v>61000000</v>
      </c>
      <c r="H47" s="172">
        <v>-63000000</v>
      </c>
      <c r="I47" s="170">
        <v>123729190.5</v>
      </c>
      <c r="J47" s="172">
        <v>356696135.25</v>
      </c>
      <c r="K47" s="171">
        <v>465628623.05000025</v>
      </c>
      <c r="L47" s="174">
        <v>4338042260.6108303</v>
      </c>
      <c r="M47" s="175">
        <v>2012</v>
      </c>
      <c r="N47" s="168">
        <v>4</v>
      </c>
      <c r="O47" s="185"/>
      <c r="P47" s="164">
        <f t="shared" si="0"/>
        <v>0.11045872749307251</v>
      </c>
      <c r="Q47" s="165"/>
    </row>
    <row r="48" spans="2:17" s="166" customFormat="1" x14ac:dyDescent="0.2">
      <c r="B48" s="167">
        <v>2012</v>
      </c>
      <c r="C48" s="168">
        <v>8</v>
      </c>
      <c r="D48" s="169" t="s">
        <v>1</v>
      </c>
      <c r="E48" s="170">
        <v>123000000</v>
      </c>
      <c r="F48" s="171">
        <v>419000000</v>
      </c>
      <c r="G48" s="171">
        <v>63000000</v>
      </c>
      <c r="H48" s="172">
        <v>-50000000</v>
      </c>
      <c r="I48" s="170">
        <v>101260007</v>
      </c>
      <c r="J48" s="172">
        <v>319067825.75</v>
      </c>
      <c r="K48" s="171">
        <v>410824078.00000006</v>
      </c>
      <c r="L48" s="174">
        <v>4278762073.1643901</v>
      </c>
      <c r="M48" s="175">
        <v>2012</v>
      </c>
      <c r="N48" s="168">
        <v>5</v>
      </c>
      <c r="O48" s="163"/>
      <c r="P48" s="164">
        <f t="shared" si="0"/>
        <v>9.8339392602599232E-2</v>
      </c>
      <c r="Q48" s="165"/>
    </row>
    <row r="49" spans="2:17" s="166" customFormat="1" x14ac:dyDescent="0.2">
      <c r="B49" s="167">
        <v>2012</v>
      </c>
      <c r="C49" s="168">
        <v>9</v>
      </c>
      <c r="D49" s="169" t="s">
        <v>1</v>
      </c>
      <c r="E49" s="170">
        <v>115000000</v>
      </c>
      <c r="F49" s="171">
        <v>427000000</v>
      </c>
      <c r="G49" s="171">
        <v>45000000</v>
      </c>
      <c r="H49" s="172">
        <v>-48000000</v>
      </c>
      <c r="I49" s="170">
        <v>109990443</v>
      </c>
      <c r="J49" s="172">
        <v>395235908</v>
      </c>
      <c r="K49" s="171">
        <v>513986256.99999982</v>
      </c>
      <c r="L49" s="174">
        <v>4221603778.32899</v>
      </c>
      <c r="M49" s="175">
        <v>2012</v>
      </c>
      <c r="N49" s="168">
        <v>6</v>
      </c>
      <c r="O49" s="163"/>
      <c r="P49" s="164">
        <f t="shared" si="0"/>
        <v>0.11760977076619349</v>
      </c>
      <c r="Q49" s="165"/>
    </row>
    <row r="50" spans="2:17" s="166" customFormat="1" x14ac:dyDescent="0.2">
      <c r="B50" s="167">
        <v>2012</v>
      </c>
      <c r="C50" s="168">
        <v>10</v>
      </c>
      <c r="D50" s="169" t="s">
        <v>1</v>
      </c>
      <c r="E50" s="170">
        <v>106000000</v>
      </c>
      <c r="F50" s="171">
        <v>453000000</v>
      </c>
      <c r="G50" s="171">
        <v>29000000</v>
      </c>
      <c r="H50" s="172">
        <v>-39000000</v>
      </c>
      <c r="I50" s="170">
        <v>100071643.8</v>
      </c>
      <c r="J50" s="172">
        <v>421326814.69999999</v>
      </c>
      <c r="K50" s="171">
        <v>506845719</v>
      </c>
      <c r="L50" s="174">
        <v>4349365022.1539097</v>
      </c>
      <c r="M50" s="175">
        <v>2012</v>
      </c>
      <c r="N50" s="168">
        <v>7</v>
      </c>
      <c r="O50" s="163"/>
      <c r="P50" s="164">
        <f t="shared" si="0"/>
        <v>0.11142573271631862</v>
      </c>
      <c r="Q50" s="165"/>
    </row>
    <row r="51" spans="2:17" s="166" customFormat="1" x14ac:dyDescent="0.2">
      <c r="B51" s="167">
        <v>2012</v>
      </c>
      <c r="C51" s="168">
        <v>11</v>
      </c>
      <c r="D51" s="169" t="s">
        <v>1</v>
      </c>
      <c r="E51" s="170">
        <v>88000000</v>
      </c>
      <c r="F51" s="171">
        <v>537000000</v>
      </c>
      <c r="G51" s="171">
        <v>92000000</v>
      </c>
      <c r="H51" s="172">
        <v>-82000000</v>
      </c>
      <c r="I51" s="170">
        <v>97417540.5</v>
      </c>
      <c r="J51" s="172">
        <v>457742987</v>
      </c>
      <c r="K51" s="171">
        <v>540833031.00000012</v>
      </c>
      <c r="L51" s="174">
        <v>4274256954.6732202</v>
      </c>
      <c r="M51" s="175">
        <v>2012</v>
      </c>
      <c r="N51" s="168">
        <v>8</v>
      </c>
      <c r="O51" s="163"/>
      <c r="P51" s="164">
        <f t="shared" si="0"/>
        <v>0.11673932413625254</v>
      </c>
      <c r="Q51" s="165"/>
    </row>
    <row r="52" spans="2:17" s="166" customFormat="1" x14ac:dyDescent="0.2">
      <c r="B52" s="176">
        <v>2012</v>
      </c>
      <c r="C52" s="177">
        <v>12</v>
      </c>
      <c r="D52" s="178" t="s">
        <v>1</v>
      </c>
      <c r="E52" s="179">
        <v>78000000</v>
      </c>
      <c r="F52" s="180">
        <v>547000000</v>
      </c>
      <c r="G52" s="180">
        <v>81000000</v>
      </c>
      <c r="H52" s="181">
        <v>-75000000</v>
      </c>
      <c r="I52" s="179">
        <v>76880227.5</v>
      </c>
      <c r="J52" s="181">
        <v>472036951</v>
      </c>
      <c r="K52" s="180">
        <v>530246216.79000014</v>
      </c>
      <c r="L52" s="182">
        <v>4295785526.2245398</v>
      </c>
      <c r="M52" s="183">
        <v>2012</v>
      </c>
      <c r="N52" s="184">
        <v>9</v>
      </c>
      <c r="O52" s="163"/>
      <c r="P52" s="164">
        <f t="shared" si="0"/>
        <v>0.10656674565096734</v>
      </c>
      <c r="Q52" s="165"/>
    </row>
    <row r="53" spans="2:17" x14ac:dyDescent="0.2">
      <c r="B53" s="56">
        <v>2013</v>
      </c>
      <c r="C53" s="62">
        <v>1</v>
      </c>
      <c r="D53" s="36" t="s">
        <v>1</v>
      </c>
      <c r="E53" s="43">
        <v>71000000</v>
      </c>
      <c r="F53" s="44">
        <v>580000000</v>
      </c>
      <c r="G53" s="44">
        <v>97000000</v>
      </c>
      <c r="H53" s="45">
        <v>-71000000</v>
      </c>
      <c r="I53" s="43">
        <v>76642342.25</v>
      </c>
      <c r="J53" s="45">
        <v>540842843.75</v>
      </c>
      <c r="K53" s="44">
        <v>587890711</v>
      </c>
      <c r="L53" s="46">
        <v>4679336144.2588902</v>
      </c>
      <c r="M53" s="54">
        <v>2012</v>
      </c>
      <c r="N53" s="62">
        <v>10</v>
      </c>
      <c r="O53" s="84"/>
      <c r="P53" s="101">
        <f t="shared" si="0"/>
        <v>0.11622466904168959</v>
      </c>
    </row>
    <row r="54" spans="2:17" x14ac:dyDescent="0.2">
      <c r="B54" s="48">
        <v>2013</v>
      </c>
      <c r="C54" s="63">
        <v>2</v>
      </c>
      <c r="D54" s="37" t="s">
        <v>1</v>
      </c>
      <c r="E54" s="39">
        <v>50000000</v>
      </c>
      <c r="F54" s="38">
        <v>480000000</v>
      </c>
      <c r="G54" s="38">
        <v>88000000</v>
      </c>
      <c r="H54" s="40">
        <v>-94000000</v>
      </c>
      <c r="I54" s="39">
        <v>58695893.25</v>
      </c>
      <c r="J54" s="40">
        <v>451485453.25</v>
      </c>
      <c r="K54" s="38">
        <v>508904269.00000012</v>
      </c>
      <c r="L54" s="41">
        <v>4755557149.2948103</v>
      </c>
      <c r="M54" s="53">
        <v>2012</v>
      </c>
      <c r="N54" s="63">
        <v>11</v>
      </c>
      <c r="O54" s="84"/>
      <c r="P54" s="101">
        <f t="shared" si="0"/>
        <v>0.10465195532459125</v>
      </c>
    </row>
    <row r="55" spans="2:17" x14ac:dyDescent="0.2">
      <c r="B55" s="48">
        <v>2013</v>
      </c>
      <c r="C55" s="63">
        <v>3</v>
      </c>
      <c r="D55" s="37" t="s">
        <v>1</v>
      </c>
      <c r="E55" s="39">
        <v>75000000</v>
      </c>
      <c r="F55" s="38">
        <v>509000000</v>
      </c>
      <c r="G55" s="38">
        <v>103000000</v>
      </c>
      <c r="H55" s="40">
        <v>-82000000</v>
      </c>
      <c r="I55" s="39">
        <v>73139808.5</v>
      </c>
      <c r="J55" s="40">
        <v>523302601.25</v>
      </c>
      <c r="K55" s="38">
        <v>641986272</v>
      </c>
      <c r="L55" s="41">
        <v>5150923725.2851896</v>
      </c>
      <c r="M55" s="53">
        <v>2012</v>
      </c>
      <c r="N55" s="63">
        <v>12</v>
      </c>
      <c r="O55" s="84"/>
      <c r="P55" s="101">
        <f t="shared" si="0"/>
        <v>0.11668510823785323</v>
      </c>
    </row>
    <row r="56" spans="2:17" x14ac:dyDescent="0.2">
      <c r="B56" s="48">
        <v>2013</v>
      </c>
      <c r="C56" s="63">
        <v>4</v>
      </c>
      <c r="D56" s="37" t="s">
        <v>1</v>
      </c>
      <c r="E56" s="39">
        <v>111000000</v>
      </c>
      <c r="F56" s="38">
        <v>441000000</v>
      </c>
      <c r="G56" s="38">
        <v>45000000</v>
      </c>
      <c r="H56" s="40">
        <v>-67000000</v>
      </c>
      <c r="I56" s="39">
        <v>113313143</v>
      </c>
      <c r="J56" s="40">
        <v>401931089.75</v>
      </c>
      <c r="K56" s="38">
        <v>548897253.62999988</v>
      </c>
      <c r="L56" s="41">
        <v>5312858200.3404903</v>
      </c>
      <c r="M56" s="53">
        <v>2013</v>
      </c>
      <c r="N56" s="63">
        <v>1</v>
      </c>
      <c r="O56" s="84"/>
      <c r="P56" s="101">
        <f t="shared" si="0"/>
        <v>0.11432685624432794</v>
      </c>
    </row>
    <row r="57" spans="2:17" x14ac:dyDescent="0.2">
      <c r="B57" s="48">
        <v>2013</v>
      </c>
      <c r="C57" s="63">
        <v>5</v>
      </c>
      <c r="D57" s="37" t="s">
        <v>1</v>
      </c>
      <c r="E57" s="39">
        <v>147000000</v>
      </c>
      <c r="F57" s="38">
        <v>429000000</v>
      </c>
      <c r="G57" s="38">
        <v>43000000</v>
      </c>
      <c r="H57" s="40">
        <v>-62000000</v>
      </c>
      <c r="I57" s="39">
        <v>179666538.25</v>
      </c>
      <c r="J57" s="40">
        <v>477761136.25</v>
      </c>
      <c r="K57" s="38">
        <v>680973620</v>
      </c>
      <c r="L57" s="41">
        <v>4875029280.7966003</v>
      </c>
      <c r="M57" s="53">
        <v>2013</v>
      </c>
      <c r="N57" s="63">
        <v>2</v>
      </c>
      <c r="O57" s="84"/>
      <c r="P57" s="101">
        <f t="shared" si="0"/>
        <v>0.15295461054667545</v>
      </c>
    </row>
    <row r="58" spans="2:17" x14ac:dyDescent="0.2">
      <c r="B58" s="48">
        <v>2013</v>
      </c>
      <c r="C58" s="63">
        <v>6</v>
      </c>
      <c r="D58" s="37" t="s">
        <v>1</v>
      </c>
      <c r="E58" s="39">
        <v>147000000</v>
      </c>
      <c r="F58" s="38">
        <v>383000000</v>
      </c>
      <c r="G58" s="38">
        <v>87000000</v>
      </c>
      <c r="H58" s="40">
        <v>-67000000</v>
      </c>
      <c r="I58" s="39">
        <v>174125845</v>
      </c>
      <c r="J58" s="40">
        <v>491050250.5</v>
      </c>
      <c r="K58" s="38">
        <v>675102501</v>
      </c>
      <c r="L58" s="41">
        <v>5111555525.44203</v>
      </c>
      <c r="M58" s="53">
        <v>2013</v>
      </c>
      <c r="N58" s="63">
        <v>3</v>
      </c>
      <c r="O58" s="84"/>
      <c r="P58" s="101">
        <f t="shared" si="0"/>
        <v>0.15308627930019328</v>
      </c>
    </row>
    <row r="59" spans="2:17" x14ac:dyDescent="0.2">
      <c r="B59" s="48">
        <v>2013</v>
      </c>
      <c r="C59" s="63">
        <v>7</v>
      </c>
      <c r="D59" s="37" t="s">
        <v>1</v>
      </c>
      <c r="E59" s="39">
        <v>141000000</v>
      </c>
      <c r="F59" s="38">
        <v>416000000</v>
      </c>
      <c r="G59" s="38">
        <v>76000000</v>
      </c>
      <c r="H59" s="40">
        <v>-73000000</v>
      </c>
      <c r="I59" s="39">
        <v>139784609.25</v>
      </c>
      <c r="J59" s="40">
        <v>421151318</v>
      </c>
      <c r="K59" s="38">
        <v>531632528</v>
      </c>
      <c r="L59" s="41">
        <v>4506764636.7260504</v>
      </c>
      <c r="M59" s="53">
        <v>2013</v>
      </c>
      <c r="N59" s="63">
        <v>4</v>
      </c>
      <c r="O59" s="84"/>
      <c r="P59" s="101">
        <f t="shared" si="0"/>
        <v>0.12545372247859407</v>
      </c>
    </row>
    <row r="60" spans="2:17" x14ac:dyDescent="0.2">
      <c r="B60" s="48">
        <v>2013</v>
      </c>
      <c r="C60" s="63">
        <v>8</v>
      </c>
      <c r="D60" s="37" t="s">
        <v>1</v>
      </c>
      <c r="E60" s="39">
        <v>131000000</v>
      </c>
      <c r="F60" s="38">
        <v>391000000</v>
      </c>
      <c r="G60" s="38">
        <v>87000000</v>
      </c>
      <c r="H60" s="40">
        <v>-56000000</v>
      </c>
      <c r="I60" s="39">
        <v>104277929.75</v>
      </c>
      <c r="J60" s="40">
        <v>406402731.75</v>
      </c>
      <c r="K60" s="38">
        <v>485097911.99999982</v>
      </c>
      <c r="L60" s="41">
        <v>4298188018.9834499</v>
      </c>
      <c r="M60" s="53">
        <v>2013</v>
      </c>
      <c r="N60" s="63">
        <v>5</v>
      </c>
      <c r="O60" s="84"/>
      <c r="P60" s="101">
        <f t="shared" si="0"/>
        <v>0.11719503206669439</v>
      </c>
    </row>
    <row r="61" spans="2:17" x14ac:dyDescent="0.2">
      <c r="B61" s="48">
        <v>2013</v>
      </c>
      <c r="C61" s="63">
        <v>9</v>
      </c>
      <c r="D61" s="37" t="s">
        <v>1</v>
      </c>
      <c r="E61" s="39">
        <v>123000000</v>
      </c>
      <c r="F61" s="38">
        <v>420000000</v>
      </c>
      <c r="G61" s="38">
        <v>54000000</v>
      </c>
      <c r="H61" s="40">
        <v>-64000000</v>
      </c>
      <c r="I61" s="39">
        <v>117987797.25</v>
      </c>
      <c r="J61" s="40">
        <v>461442709.5</v>
      </c>
      <c r="K61" s="38">
        <v>559554219</v>
      </c>
      <c r="L61" s="41">
        <v>4345105900.6772804</v>
      </c>
      <c r="M61" s="53">
        <v>2013</v>
      </c>
      <c r="N61" s="63">
        <v>6</v>
      </c>
      <c r="O61" s="84"/>
      <c r="P61" s="101">
        <f t="shared" si="0"/>
        <v>0.1308421172804442</v>
      </c>
    </row>
    <row r="62" spans="2:17" x14ac:dyDescent="0.2">
      <c r="B62" s="48">
        <v>2013</v>
      </c>
      <c r="C62" s="63">
        <v>10</v>
      </c>
      <c r="D62" s="37" t="s">
        <v>1</v>
      </c>
      <c r="E62" s="39">
        <v>112000000</v>
      </c>
      <c r="F62" s="38">
        <v>460000000</v>
      </c>
      <c r="G62" s="38">
        <v>35000000</v>
      </c>
      <c r="H62" s="40">
        <v>-51000000</v>
      </c>
      <c r="I62" s="39">
        <v>118226111.25</v>
      </c>
      <c r="J62" s="40">
        <v>472447384.25</v>
      </c>
      <c r="K62" s="38">
        <v>572629275</v>
      </c>
      <c r="L62" s="41">
        <v>4471257736.8576002</v>
      </c>
      <c r="M62" s="53">
        <v>2013</v>
      </c>
      <c r="N62" s="63">
        <v>7</v>
      </c>
      <c r="O62" s="84"/>
      <c r="P62" s="101">
        <f t="shared" si="0"/>
        <v>1.2433101346084854</v>
      </c>
    </row>
    <row r="63" spans="2:17" x14ac:dyDescent="0.2">
      <c r="B63" s="48">
        <v>2013</v>
      </c>
      <c r="C63" s="63">
        <v>11</v>
      </c>
      <c r="D63" s="37" t="s">
        <v>1</v>
      </c>
      <c r="E63" s="39">
        <v>95000000</v>
      </c>
      <c r="F63" s="38">
        <v>505000000</v>
      </c>
      <c r="G63" s="38">
        <v>122000000</v>
      </c>
      <c r="H63" s="40">
        <v>-92000000</v>
      </c>
      <c r="I63" s="39">
        <v>127228158.25</v>
      </c>
      <c r="J63" s="40">
        <v>556501432.75</v>
      </c>
      <c r="K63" s="38">
        <v>697502248.99999964</v>
      </c>
      <c r="L63" s="41">
        <v>4357528237.2837896</v>
      </c>
      <c r="M63" s="53">
        <v>2013</v>
      </c>
      <c r="N63" s="63">
        <v>8</v>
      </c>
      <c r="O63" s="84"/>
      <c r="P63" s="101">
        <f t="shared" si="0"/>
        <v>1.2814586699623485</v>
      </c>
    </row>
    <row r="64" spans="2:17" x14ac:dyDescent="0.2">
      <c r="B64" s="49">
        <v>2013</v>
      </c>
      <c r="C64" s="64">
        <v>12</v>
      </c>
      <c r="D64" s="59" t="s">
        <v>1</v>
      </c>
      <c r="E64" s="14">
        <v>82000000</v>
      </c>
      <c r="F64" s="27">
        <v>520000000</v>
      </c>
      <c r="G64" s="27">
        <v>97000000</v>
      </c>
      <c r="H64" s="11">
        <v>-95000000</v>
      </c>
      <c r="I64" s="14">
        <v>94546073.75</v>
      </c>
      <c r="J64" s="11">
        <v>582185388.75</v>
      </c>
      <c r="K64" s="27">
        <v>659301703</v>
      </c>
      <c r="L64" s="32">
        <v>4428470883.7908897</v>
      </c>
      <c r="M64" s="55">
        <v>2013</v>
      </c>
      <c r="N64" s="81">
        <v>9</v>
      </c>
      <c r="O64" s="84"/>
      <c r="P64" s="101">
        <f t="shared" si="0"/>
        <v>1.2259064203701782</v>
      </c>
    </row>
    <row r="65" spans="2:16" hidden="1" x14ac:dyDescent="0.2">
      <c r="B65" s="48">
        <v>2009</v>
      </c>
      <c r="C65" s="63">
        <v>2</v>
      </c>
      <c r="D65" s="37" t="s">
        <v>9</v>
      </c>
      <c r="E65" s="39">
        <v>2397486.94</v>
      </c>
      <c r="F65" s="38">
        <v>36048031.359999999</v>
      </c>
      <c r="G65" s="38">
        <v>6304435.2000000002</v>
      </c>
      <c r="H65" s="40">
        <v>-5203660.7999999998</v>
      </c>
      <c r="I65" s="39">
        <v>1913713.75</v>
      </c>
      <c r="J65" s="40">
        <v>46937590.75</v>
      </c>
      <c r="K65" s="38"/>
      <c r="L65" s="41">
        <v>475081380.79000002</v>
      </c>
      <c r="M65" s="53">
        <v>2008</v>
      </c>
      <c r="N65" s="63">
        <v>11</v>
      </c>
      <c r="O65" s="84"/>
      <c r="P65" s="101">
        <f t="shared" si="0"/>
        <v>9.9539721338916864E-2</v>
      </c>
    </row>
    <row r="66" spans="2:16" hidden="1" x14ac:dyDescent="0.2">
      <c r="B66" s="48">
        <v>2009</v>
      </c>
      <c r="C66" s="63">
        <v>3</v>
      </c>
      <c r="D66" s="37" t="s">
        <v>9</v>
      </c>
      <c r="E66" s="39">
        <v>3503092.6</v>
      </c>
      <c r="F66" s="38">
        <v>23822521.289999999</v>
      </c>
      <c r="G66" s="38">
        <v>2165230</v>
      </c>
      <c r="H66" s="40">
        <v>-5304813.5</v>
      </c>
      <c r="I66" s="39">
        <v>2971555.75</v>
      </c>
      <c r="J66" s="40">
        <v>54841881.25</v>
      </c>
      <c r="K66" s="38"/>
      <c r="L66" s="41">
        <v>533555710.39999998</v>
      </c>
      <c r="M66" s="53">
        <v>2008</v>
      </c>
      <c r="N66" s="63">
        <v>12</v>
      </c>
      <c r="O66" s="84"/>
      <c r="P66" s="101">
        <f t="shared" si="0"/>
        <v>0.1138208533652036</v>
      </c>
    </row>
    <row r="67" spans="2:16" hidden="1" x14ac:dyDescent="0.2">
      <c r="B67" s="48">
        <v>2009</v>
      </c>
      <c r="C67" s="63">
        <v>4</v>
      </c>
      <c r="D67" s="37" t="s">
        <v>9</v>
      </c>
      <c r="E67" s="39">
        <v>5377227.7300000004</v>
      </c>
      <c r="F67" s="38">
        <v>18297724.84</v>
      </c>
      <c r="G67" s="38">
        <v>2709808.5</v>
      </c>
      <c r="H67" s="40">
        <v>-4288085.9800000004</v>
      </c>
      <c r="I67" s="39">
        <v>5491649.25</v>
      </c>
      <c r="J67" s="40">
        <v>37473729.75</v>
      </c>
      <c r="K67" s="38"/>
      <c r="L67" s="41">
        <v>552025384.03840995</v>
      </c>
      <c r="M67" s="53">
        <v>2009</v>
      </c>
      <c r="N67" s="63">
        <v>1</v>
      </c>
      <c r="O67" s="84"/>
      <c r="P67" s="101">
        <f t="shared" si="0"/>
        <v>0.10546413120802549</v>
      </c>
    </row>
    <row r="68" spans="2:16" hidden="1" x14ac:dyDescent="0.2">
      <c r="B68" s="48">
        <v>2009</v>
      </c>
      <c r="C68" s="63">
        <v>5</v>
      </c>
      <c r="D68" s="37" t="s">
        <v>9</v>
      </c>
      <c r="E68" s="39">
        <v>7493443.8700000001</v>
      </c>
      <c r="F68" s="38">
        <v>17631433.030000001</v>
      </c>
      <c r="G68" s="38">
        <v>2982439.73</v>
      </c>
      <c r="H68" s="40">
        <v>-2498661.66</v>
      </c>
      <c r="I68" s="39">
        <v>7526182.75</v>
      </c>
      <c r="J68" s="40">
        <v>37284756</v>
      </c>
      <c r="K68" s="38"/>
      <c r="L68" s="41">
        <v>490771963.62313598</v>
      </c>
      <c r="M68" s="53">
        <v>2009</v>
      </c>
      <c r="N68" s="63">
        <v>2</v>
      </c>
      <c r="O68" s="84"/>
      <c r="P68" s="101">
        <f t="shared" si="0"/>
        <v>0.11900239251487055</v>
      </c>
    </row>
    <row r="69" spans="2:16" hidden="1" x14ac:dyDescent="0.2">
      <c r="B69" s="48">
        <v>2009</v>
      </c>
      <c r="C69" s="63">
        <v>6</v>
      </c>
      <c r="D69" s="37" t="s">
        <v>9</v>
      </c>
      <c r="E69" s="39">
        <v>7454405.4699999997</v>
      </c>
      <c r="F69" s="38">
        <v>12792680.720000001</v>
      </c>
      <c r="G69" s="38">
        <v>4404145.9800000004</v>
      </c>
      <c r="H69" s="40">
        <v>-3596638.89</v>
      </c>
      <c r="I69" s="39">
        <v>8303756.75</v>
      </c>
      <c r="J69" s="40">
        <v>35755451.25</v>
      </c>
      <c r="K69" s="38"/>
      <c r="L69" s="41">
        <v>507933610.50018501</v>
      </c>
      <c r="M69" s="53">
        <v>2009</v>
      </c>
      <c r="N69" s="63">
        <v>3</v>
      </c>
      <c r="O69" s="84"/>
      <c r="P69" s="101">
        <f t="shared" ref="P69:P132" si="1">IF(ISBLANK(L72),"",(I69+J69)/L72)</f>
        <v>0.11496856013825002</v>
      </c>
    </row>
    <row r="70" spans="2:16" hidden="1" x14ac:dyDescent="0.2">
      <c r="B70" s="48">
        <v>2009</v>
      </c>
      <c r="C70" s="63">
        <v>7</v>
      </c>
      <c r="D70" s="37" t="s">
        <v>9</v>
      </c>
      <c r="E70" s="39">
        <v>6849188.0199999996</v>
      </c>
      <c r="F70" s="38">
        <v>33717724.520000003</v>
      </c>
      <c r="G70" s="38">
        <v>4627195.2</v>
      </c>
      <c r="H70" s="40">
        <v>-4727786.4000000004</v>
      </c>
      <c r="I70" s="39">
        <v>7637041.5</v>
      </c>
      <c r="J70" s="40">
        <v>33790235.75</v>
      </c>
      <c r="K70" s="38"/>
      <c r="L70" s="41">
        <v>407393286.30368</v>
      </c>
      <c r="M70" s="53">
        <v>2009</v>
      </c>
      <c r="N70" s="63">
        <v>4</v>
      </c>
      <c r="O70" s="84"/>
      <c r="P70" s="101">
        <f t="shared" si="1"/>
        <v>0.1041743231973226</v>
      </c>
    </row>
    <row r="71" spans="2:16" hidden="1" x14ac:dyDescent="0.2">
      <c r="B71" s="48">
        <v>2009</v>
      </c>
      <c r="C71" s="63">
        <v>8</v>
      </c>
      <c r="D71" s="37" t="s">
        <v>9</v>
      </c>
      <c r="E71" s="39">
        <v>5963682.1339008007</v>
      </c>
      <c r="F71" s="38">
        <v>29039363.224646404</v>
      </c>
      <c r="G71" s="38">
        <v>5254502.4000000004</v>
      </c>
      <c r="H71" s="40">
        <v>-4316198.4000000004</v>
      </c>
      <c r="I71" s="39">
        <v>6694661.25</v>
      </c>
      <c r="J71" s="40">
        <v>29676412.75</v>
      </c>
      <c r="K71" s="38"/>
      <c r="L71" s="41">
        <v>376554939.80426002</v>
      </c>
      <c r="M71" s="53">
        <v>2009</v>
      </c>
      <c r="N71" s="63">
        <v>5</v>
      </c>
      <c r="O71" s="84"/>
      <c r="P71" s="101">
        <f t="shared" si="1"/>
        <v>9.2501217113080014E-2</v>
      </c>
    </row>
    <row r="72" spans="2:16" hidden="1" x14ac:dyDescent="0.2">
      <c r="B72" s="48">
        <v>2009</v>
      </c>
      <c r="C72" s="63">
        <v>9</v>
      </c>
      <c r="D72" s="37" t="s">
        <v>9</v>
      </c>
      <c r="E72" s="39">
        <v>6032615.71</v>
      </c>
      <c r="F72" s="38">
        <v>33146968.09</v>
      </c>
      <c r="G72" s="38">
        <v>3773164.2</v>
      </c>
      <c r="H72" s="40">
        <v>-3676416.4</v>
      </c>
      <c r="I72" s="39">
        <v>6560916.25</v>
      </c>
      <c r="J72" s="40">
        <v>30560540.5</v>
      </c>
      <c r="K72" s="38"/>
      <c r="L72" s="41">
        <v>383228318.65527999</v>
      </c>
      <c r="M72" s="53">
        <v>2009</v>
      </c>
      <c r="N72" s="63">
        <v>6</v>
      </c>
      <c r="O72" s="84"/>
      <c r="P72" s="101">
        <f t="shared" si="1"/>
        <v>9.3156944875499859E-2</v>
      </c>
    </row>
    <row r="73" spans="2:16" hidden="1" x14ac:dyDescent="0.2">
      <c r="B73" s="48">
        <v>2009</v>
      </c>
      <c r="C73" s="63">
        <v>10</v>
      </c>
      <c r="D73" s="37" t="s">
        <v>9</v>
      </c>
      <c r="E73" s="39">
        <v>5826933.8600000003</v>
      </c>
      <c r="F73" s="38">
        <v>35917961.840000004</v>
      </c>
      <c r="G73" s="38">
        <v>2969477.6</v>
      </c>
      <c r="H73" s="40">
        <v>-2777898.4</v>
      </c>
      <c r="I73" s="39">
        <v>5585329.25</v>
      </c>
      <c r="J73" s="40">
        <v>38076263</v>
      </c>
      <c r="K73" s="38"/>
      <c r="L73" s="41">
        <v>397672631.59012997</v>
      </c>
      <c r="M73" s="53">
        <v>2009</v>
      </c>
      <c r="N73" s="63">
        <v>7</v>
      </c>
      <c r="O73" s="84"/>
      <c r="P73" s="101">
        <f t="shared" si="1"/>
        <v>9.9028491187018744E-2</v>
      </c>
    </row>
    <row r="74" spans="2:16" hidden="1" x14ac:dyDescent="0.2">
      <c r="B74" s="48">
        <v>2009</v>
      </c>
      <c r="C74" s="63">
        <v>11</v>
      </c>
      <c r="D74" s="37" t="s">
        <v>9</v>
      </c>
      <c r="E74" s="39">
        <v>5166150.91</v>
      </c>
      <c r="F74" s="38">
        <v>38942729.200000003</v>
      </c>
      <c r="G74" s="38">
        <v>6733965.2999999998</v>
      </c>
      <c r="H74" s="40">
        <v>-7319527.5</v>
      </c>
      <c r="I74" s="39">
        <v>5452766</v>
      </c>
      <c r="J74" s="40">
        <v>36917738.5</v>
      </c>
      <c r="K74" s="38"/>
      <c r="L74" s="41">
        <v>393195626.34011</v>
      </c>
      <c r="M74" s="53">
        <v>2009</v>
      </c>
      <c r="N74" s="63">
        <v>8</v>
      </c>
      <c r="O74" s="84"/>
      <c r="P74" s="101">
        <f t="shared" si="1"/>
        <v>9.2874344300746481E-2</v>
      </c>
    </row>
    <row r="75" spans="2:16" hidden="1" x14ac:dyDescent="0.2">
      <c r="B75" s="49">
        <v>2009</v>
      </c>
      <c r="C75" s="64">
        <v>12</v>
      </c>
      <c r="D75" s="9" t="s">
        <v>9</v>
      </c>
      <c r="E75" s="14">
        <v>4556783.76</v>
      </c>
      <c r="F75" s="27">
        <v>36436523.979999997</v>
      </c>
      <c r="G75" s="27">
        <v>6845256</v>
      </c>
      <c r="H75" s="11">
        <v>-5324088</v>
      </c>
      <c r="I75" s="14">
        <v>4644776</v>
      </c>
      <c r="J75" s="11">
        <v>39791318.75</v>
      </c>
      <c r="K75" s="27"/>
      <c r="L75" s="32">
        <v>398482977.29826999</v>
      </c>
      <c r="M75" s="55">
        <v>2009</v>
      </c>
      <c r="N75" s="81">
        <v>9</v>
      </c>
      <c r="O75" s="84"/>
      <c r="P75" s="101">
        <f t="shared" si="1"/>
        <v>7.9662497906618376E-2</v>
      </c>
    </row>
    <row r="76" spans="2:16" hidden="1" x14ac:dyDescent="0.2">
      <c r="B76" s="56">
        <v>2010</v>
      </c>
      <c r="C76" s="62">
        <v>1</v>
      </c>
      <c r="D76" s="42" t="s">
        <v>9</v>
      </c>
      <c r="E76" s="43">
        <v>4515904.6379700005</v>
      </c>
      <c r="F76" s="44">
        <v>44310173.42103</v>
      </c>
      <c r="G76" s="44">
        <v>4941390</v>
      </c>
      <c r="H76" s="45">
        <v>-5425840</v>
      </c>
      <c r="I76" s="43">
        <v>5258743.75</v>
      </c>
      <c r="J76" s="45">
        <v>37097110.5</v>
      </c>
      <c r="K76" s="44"/>
      <c r="L76" s="46">
        <v>440899298.03680003</v>
      </c>
      <c r="M76" s="54">
        <v>2009</v>
      </c>
      <c r="N76" s="62">
        <v>10</v>
      </c>
      <c r="O76" s="84"/>
      <c r="P76" s="101">
        <f t="shared" si="1"/>
        <v>7.5571461273774482E-2</v>
      </c>
    </row>
    <row r="77" spans="2:16" hidden="1" x14ac:dyDescent="0.2">
      <c r="B77" s="48">
        <v>2010</v>
      </c>
      <c r="C77" s="63">
        <v>2</v>
      </c>
      <c r="D77" s="37" t="s">
        <v>9</v>
      </c>
      <c r="E77" s="39">
        <v>5035186.3485088004</v>
      </c>
      <c r="F77" s="38">
        <v>35609940.130828798</v>
      </c>
      <c r="G77" s="38">
        <v>6158275.2000000002</v>
      </c>
      <c r="H77" s="40">
        <v>-5180771.2</v>
      </c>
      <c r="I77" s="65">
        <v>3751195.75</v>
      </c>
      <c r="J77" s="65">
        <v>40214102</v>
      </c>
      <c r="L77" s="41">
        <v>456213228.94937998</v>
      </c>
      <c r="M77" s="53">
        <v>2009</v>
      </c>
      <c r="N77" s="63">
        <v>11</v>
      </c>
      <c r="O77" s="84"/>
      <c r="P77" s="101">
        <f t="shared" si="1"/>
        <v>8.8087635050726296E-2</v>
      </c>
    </row>
    <row r="78" spans="2:16" hidden="1" x14ac:dyDescent="0.2">
      <c r="B78" s="48">
        <v>2010</v>
      </c>
      <c r="C78" s="63">
        <v>3</v>
      </c>
      <c r="D78" s="37" t="s">
        <v>9</v>
      </c>
      <c r="E78" s="39">
        <v>8058857.9603155004</v>
      </c>
      <c r="F78" s="38">
        <v>50526507.1912397</v>
      </c>
      <c r="G78" s="38">
        <v>8238101.7999999998</v>
      </c>
      <c r="H78" s="40">
        <v>-7236170.5</v>
      </c>
      <c r="I78" s="39">
        <v>6841336.5</v>
      </c>
      <c r="J78" s="40">
        <v>47089980.5</v>
      </c>
      <c r="K78" s="38"/>
      <c r="L78" s="41">
        <v>557804436.43743992</v>
      </c>
      <c r="M78" s="53">
        <v>2009</v>
      </c>
      <c r="N78" s="63">
        <v>12</v>
      </c>
      <c r="O78" s="84"/>
      <c r="P78" s="101">
        <f t="shared" si="1"/>
        <v>0.10660902949754679</v>
      </c>
    </row>
    <row r="79" spans="2:16" hidden="1" x14ac:dyDescent="0.2">
      <c r="B79" s="48">
        <v>2010</v>
      </c>
      <c r="C79" s="63">
        <v>4</v>
      </c>
      <c r="D79" s="37" t="s">
        <v>9</v>
      </c>
      <c r="E79" s="39">
        <v>11932503.076319801</v>
      </c>
      <c r="F79" s="38">
        <v>41871859.876226604</v>
      </c>
      <c r="G79" s="38">
        <v>4123387.6</v>
      </c>
      <c r="H79" s="40">
        <v>-4774448.8</v>
      </c>
      <c r="I79" s="39">
        <v>10543921</v>
      </c>
      <c r="J79" s="40">
        <v>39075578.25</v>
      </c>
      <c r="K79" s="38"/>
      <c r="L79" s="41">
        <v>560474199.33507001</v>
      </c>
      <c r="M79" s="53">
        <v>2010</v>
      </c>
      <c r="N79" s="63">
        <v>1</v>
      </c>
      <c r="O79" s="84"/>
      <c r="P79" s="101">
        <f t="shared" si="1"/>
        <v>0.11663002828090997</v>
      </c>
    </row>
    <row r="80" spans="2:16" hidden="1" x14ac:dyDescent="0.2">
      <c r="B80" s="48">
        <v>2010</v>
      </c>
      <c r="C80" s="63">
        <v>5</v>
      </c>
      <c r="D80" s="37" t="s">
        <v>9</v>
      </c>
      <c r="E80" s="39">
        <v>16103822.739618002</v>
      </c>
      <c r="F80" s="38">
        <v>40688673.318304203</v>
      </c>
      <c r="G80" s="38">
        <v>3816147.6</v>
      </c>
      <c r="H80" s="40">
        <v>-4134159.9000000004</v>
      </c>
      <c r="I80" s="39">
        <v>16876522.5</v>
      </c>
      <c r="J80" s="40">
        <v>43009220.5</v>
      </c>
      <c r="K80" s="38"/>
      <c r="L80" s="41">
        <v>499108617.51120996</v>
      </c>
      <c r="M80" s="53">
        <v>2010</v>
      </c>
      <c r="N80" s="63">
        <v>2</v>
      </c>
      <c r="O80" s="84"/>
      <c r="P80" s="101">
        <f t="shared" si="1"/>
        <v>0.14806689701135353</v>
      </c>
    </row>
    <row r="81" spans="2:16" hidden="1" x14ac:dyDescent="0.2">
      <c r="B81" s="48">
        <v>2010</v>
      </c>
      <c r="C81" s="63">
        <v>6</v>
      </c>
      <c r="D81" s="37" t="s">
        <v>9</v>
      </c>
      <c r="E81" s="39">
        <v>14505074.975738799</v>
      </c>
      <c r="F81" s="38">
        <v>35003259.500733197</v>
      </c>
      <c r="G81" s="38">
        <v>4434250.3</v>
      </c>
      <c r="H81" s="40">
        <v>-3506151.4</v>
      </c>
      <c r="I81" s="39">
        <v>16824728.5</v>
      </c>
      <c r="J81" s="40">
        <v>39993901</v>
      </c>
      <c r="K81" s="38"/>
      <c r="L81" s="41">
        <v>505879448.05595505</v>
      </c>
      <c r="M81" s="53">
        <v>2010</v>
      </c>
      <c r="N81" s="63">
        <v>3</v>
      </c>
      <c r="O81" s="84"/>
      <c r="P81" s="101">
        <f t="shared" si="1"/>
        <v>0.13947946699231953</v>
      </c>
    </row>
    <row r="82" spans="2:16" hidden="1" x14ac:dyDescent="0.2">
      <c r="B82" s="48">
        <v>2010</v>
      </c>
      <c r="C82" s="63">
        <v>7</v>
      </c>
      <c r="D82" s="37" t="s">
        <v>9</v>
      </c>
      <c r="E82" s="39">
        <v>13545785.8750745</v>
      </c>
      <c r="F82" s="38">
        <v>37619333.204524502</v>
      </c>
      <c r="G82" s="38">
        <v>4228254.5</v>
      </c>
      <c r="H82" s="40">
        <v>-5014906.5</v>
      </c>
      <c r="I82" s="39">
        <v>13328458.25</v>
      </c>
      <c r="J82" s="40">
        <v>35486565</v>
      </c>
      <c r="K82" s="38"/>
      <c r="L82" s="41">
        <v>425443601.28669995</v>
      </c>
      <c r="M82" s="53">
        <v>2010</v>
      </c>
      <c r="N82" s="63">
        <v>4</v>
      </c>
      <c r="O82" s="84"/>
      <c r="P82" s="101">
        <f t="shared" si="1"/>
        <v>0.1183895290049182</v>
      </c>
    </row>
    <row r="83" spans="2:16" hidden="1" x14ac:dyDescent="0.2">
      <c r="B83" s="48">
        <v>2010</v>
      </c>
      <c r="C83" s="63">
        <v>8</v>
      </c>
      <c r="D83" s="37" t="s">
        <v>9</v>
      </c>
      <c r="E83" s="39">
        <v>11401955.718828199</v>
      </c>
      <c r="F83" s="38">
        <v>35201037.851074301</v>
      </c>
      <c r="G83" s="38">
        <v>5430236.0999999996</v>
      </c>
      <c r="H83" s="40">
        <v>-4287028.5</v>
      </c>
      <c r="I83" s="39">
        <v>12996229</v>
      </c>
      <c r="J83" s="40">
        <v>34721459.5</v>
      </c>
      <c r="K83" s="38"/>
      <c r="L83" s="41">
        <v>404450584.22078001</v>
      </c>
      <c r="M83" s="53">
        <v>2010</v>
      </c>
      <c r="N83" s="63">
        <v>5</v>
      </c>
      <c r="O83" s="84"/>
      <c r="P83" s="101">
        <f t="shared" si="1"/>
        <v>0.1156521829951115</v>
      </c>
    </row>
    <row r="84" spans="2:16" hidden="1" x14ac:dyDescent="0.2">
      <c r="B84" s="48">
        <v>2010</v>
      </c>
      <c r="C84" s="63">
        <v>9</v>
      </c>
      <c r="D84" s="37" t="s">
        <v>9</v>
      </c>
      <c r="E84" s="39">
        <v>10654873.646276699</v>
      </c>
      <c r="F84" s="38">
        <v>35738004.428428501</v>
      </c>
      <c r="G84" s="38">
        <v>4386514.5</v>
      </c>
      <c r="H84" s="40">
        <v>-3801645.9</v>
      </c>
      <c r="I84" s="39">
        <v>12685082.5</v>
      </c>
      <c r="J84" s="40">
        <v>35825344.75</v>
      </c>
      <c r="K84" s="38"/>
      <c r="L84" s="41">
        <v>407361963.19942009</v>
      </c>
      <c r="M84" s="53">
        <v>2010</v>
      </c>
      <c r="N84" s="63">
        <v>6</v>
      </c>
      <c r="O84" s="84"/>
      <c r="P84" s="101">
        <f t="shared" si="1"/>
        <v>0.11695037835798756</v>
      </c>
    </row>
    <row r="85" spans="2:16" hidden="1" x14ac:dyDescent="0.2">
      <c r="B85" s="48">
        <v>2010</v>
      </c>
      <c r="C85" s="63">
        <v>10</v>
      </c>
      <c r="D85" s="37" t="s">
        <v>9</v>
      </c>
      <c r="E85" s="39">
        <v>9046445.6387329996</v>
      </c>
      <c r="F85" s="38">
        <v>37817446.720264703</v>
      </c>
      <c r="G85" s="38">
        <v>2582018.1</v>
      </c>
      <c r="H85" s="40">
        <v>-3060169.6</v>
      </c>
      <c r="I85" s="39">
        <v>9438554.75</v>
      </c>
      <c r="J85" s="40">
        <v>35549303.75</v>
      </c>
      <c r="K85" s="38"/>
      <c r="L85" s="41">
        <v>412325512.74000001</v>
      </c>
      <c r="M85" s="53">
        <v>2010</v>
      </c>
      <c r="N85" s="63">
        <v>7</v>
      </c>
      <c r="O85" s="84"/>
      <c r="P85" s="101" t="e">
        <f t="shared" si="1"/>
        <v>#DIV/0!</v>
      </c>
    </row>
    <row r="86" spans="2:16" hidden="1" x14ac:dyDescent="0.2">
      <c r="B86" s="48">
        <v>2010</v>
      </c>
      <c r="C86" s="63">
        <v>11</v>
      </c>
      <c r="D86" s="37" t="s">
        <v>9</v>
      </c>
      <c r="E86" s="39">
        <v>8296097.6675902018</v>
      </c>
      <c r="F86" s="38">
        <v>41900067.242516324</v>
      </c>
      <c r="G86" s="38">
        <v>7161048.9456001353</v>
      </c>
      <c r="H86" s="40">
        <v>-6768662.7020056071</v>
      </c>
      <c r="I86" s="39">
        <v>8948733.75</v>
      </c>
      <c r="J86" s="40">
        <v>39660231</v>
      </c>
      <c r="K86" s="38"/>
      <c r="L86" s="41">
        <v>412596522.29838997</v>
      </c>
      <c r="M86" s="53">
        <v>2010</v>
      </c>
      <c r="N86" s="63">
        <v>8</v>
      </c>
      <c r="O86" s="84"/>
      <c r="P86" s="101" t="str">
        <f t="shared" si="1"/>
        <v/>
      </c>
    </row>
    <row r="87" spans="2:16" hidden="1" x14ac:dyDescent="0.2">
      <c r="B87" s="49">
        <v>2010</v>
      </c>
      <c r="C87" s="64">
        <v>12</v>
      </c>
      <c r="D87" s="59" t="s">
        <v>9</v>
      </c>
      <c r="E87" s="14">
        <v>6852769.111796353</v>
      </c>
      <c r="F87" s="27">
        <v>41216757.258579828</v>
      </c>
      <c r="G87" s="27">
        <v>6811787.8609739486</v>
      </c>
      <c r="H87" s="11">
        <v>-5372677.7495005792</v>
      </c>
      <c r="I87" s="14">
        <v>7551689.5</v>
      </c>
      <c r="J87" s="11">
        <v>43913467</v>
      </c>
      <c r="K87" s="27"/>
      <c r="L87" s="32">
        <v>414794957.75129998</v>
      </c>
      <c r="M87" s="55">
        <v>2010</v>
      </c>
      <c r="N87" s="81">
        <v>9</v>
      </c>
      <c r="O87" s="84"/>
      <c r="P87" s="101" t="str">
        <f t="shared" si="1"/>
        <v/>
      </c>
    </row>
    <row r="88" spans="2:16" hidden="1" x14ac:dyDescent="0.2">
      <c r="B88" s="56">
        <v>2011</v>
      </c>
      <c r="C88" s="62">
        <v>1</v>
      </c>
      <c r="D88" s="42" t="s">
        <v>9</v>
      </c>
      <c r="E88" s="43"/>
      <c r="F88" s="44"/>
      <c r="G88" s="44"/>
      <c r="H88" s="45"/>
      <c r="I88" s="43"/>
      <c r="J88" s="45"/>
      <c r="K88" s="44"/>
      <c r="L88" s="46">
        <v>0</v>
      </c>
      <c r="M88" s="54">
        <v>2010</v>
      </c>
      <c r="N88" s="62">
        <v>10</v>
      </c>
      <c r="O88" s="84"/>
      <c r="P88" s="101" t="str">
        <f t="shared" si="1"/>
        <v/>
      </c>
    </row>
    <row r="89" spans="2:16" hidden="1" x14ac:dyDescent="0.2">
      <c r="B89" s="48">
        <v>2011</v>
      </c>
      <c r="C89" s="63">
        <v>2</v>
      </c>
      <c r="D89" s="37" t="s">
        <v>9</v>
      </c>
      <c r="E89" s="39"/>
      <c r="F89" s="38"/>
      <c r="G89" s="38"/>
      <c r="H89" s="40"/>
      <c r="L89" s="41"/>
      <c r="M89" s="53">
        <v>2010</v>
      </c>
      <c r="N89" s="63">
        <v>11</v>
      </c>
      <c r="O89" s="84"/>
      <c r="P89" s="101" t="str">
        <f t="shared" si="1"/>
        <v/>
      </c>
    </row>
    <row r="90" spans="2:16" hidden="1" x14ac:dyDescent="0.2">
      <c r="B90" s="48">
        <v>2011</v>
      </c>
      <c r="C90" s="63">
        <v>3</v>
      </c>
      <c r="D90" s="37" t="s">
        <v>9</v>
      </c>
      <c r="E90" s="39"/>
      <c r="F90" s="38"/>
      <c r="G90" s="38"/>
      <c r="H90" s="40"/>
      <c r="I90" s="39"/>
      <c r="J90" s="40"/>
      <c r="K90" s="38"/>
      <c r="L90" s="41"/>
      <c r="M90" s="53">
        <v>2010</v>
      </c>
      <c r="N90" s="63">
        <v>12</v>
      </c>
      <c r="O90" s="84"/>
      <c r="P90" s="101" t="str">
        <f t="shared" si="1"/>
        <v/>
      </c>
    </row>
    <row r="91" spans="2:16" hidden="1" x14ac:dyDescent="0.2">
      <c r="B91" s="48">
        <v>2011</v>
      </c>
      <c r="C91" s="63">
        <v>4</v>
      </c>
      <c r="D91" s="37" t="s">
        <v>9</v>
      </c>
      <c r="E91" s="39"/>
      <c r="F91" s="38"/>
      <c r="G91" s="38"/>
      <c r="H91" s="40"/>
      <c r="I91" s="39"/>
      <c r="J91" s="40"/>
      <c r="K91" s="38"/>
      <c r="L91" s="41"/>
      <c r="M91" s="53">
        <v>2011</v>
      </c>
      <c r="N91" s="63">
        <v>1</v>
      </c>
      <c r="O91" s="84"/>
      <c r="P91" s="101" t="str">
        <f t="shared" si="1"/>
        <v/>
      </c>
    </row>
    <row r="92" spans="2:16" hidden="1" x14ac:dyDescent="0.2">
      <c r="B92" s="48">
        <v>2011</v>
      </c>
      <c r="C92" s="63">
        <v>5</v>
      </c>
      <c r="D92" s="37" t="s">
        <v>9</v>
      </c>
      <c r="E92" s="39"/>
      <c r="F92" s="38"/>
      <c r="G92" s="38"/>
      <c r="H92" s="40"/>
      <c r="I92" s="39"/>
      <c r="J92" s="40"/>
      <c r="K92" s="38"/>
      <c r="L92" s="41"/>
      <c r="M92" s="53">
        <v>2011</v>
      </c>
      <c r="N92" s="63">
        <v>2</v>
      </c>
      <c r="O92" s="84"/>
      <c r="P92" s="101" t="str">
        <f t="shared" si="1"/>
        <v/>
      </c>
    </row>
    <row r="93" spans="2:16" hidden="1" x14ac:dyDescent="0.2">
      <c r="B93" s="48">
        <v>2011</v>
      </c>
      <c r="C93" s="63">
        <v>6</v>
      </c>
      <c r="D93" s="37" t="s">
        <v>9</v>
      </c>
      <c r="E93" s="39"/>
      <c r="F93" s="38"/>
      <c r="G93" s="38"/>
      <c r="H93" s="40"/>
      <c r="I93" s="39"/>
      <c r="J93" s="40"/>
      <c r="K93" s="38"/>
      <c r="L93" s="41"/>
      <c r="M93" s="53">
        <v>2011</v>
      </c>
      <c r="N93" s="63">
        <v>3</v>
      </c>
      <c r="O93" s="84"/>
      <c r="P93" s="101" t="str">
        <f t="shared" si="1"/>
        <v/>
      </c>
    </row>
    <row r="94" spans="2:16" hidden="1" x14ac:dyDescent="0.2">
      <c r="B94" s="48">
        <v>2011</v>
      </c>
      <c r="C94" s="63">
        <v>7</v>
      </c>
      <c r="D94" s="37" t="s">
        <v>9</v>
      </c>
      <c r="E94" s="39"/>
      <c r="F94" s="38"/>
      <c r="G94" s="38"/>
      <c r="H94" s="40"/>
      <c r="I94" s="39"/>
      <c r="J94" s="40"/>
      <c r="K94" s="38"/>
      <c r="L94" s="41"/>
      <c r="M94" s="53">
        <v>2011</v>
      </c>
      <c r="N94" s="63">
        <v>4</v>
      </c>
      <c r="O94" s="84"/>
      <c r="P94" s="101" t="str">
        <f t="shared" si="1"/>
        <v/>
      </c>
    </row>
    <row r="95" spans="2:16" hidden="1" x14ac:dyDescent="0.2">
      <c r="B95" s="48">
        <v>2011</v>
      </c>
      <c r="C95" s="63">
        <v>8</v>
      </c>
      <c r="D95" s="37" t="s">
        <v>9</v>
      </c>
      <c r="E95" s="39"/>
      <c r="F95" s="38"/>
      <c r="G95" s="38"/>
      <c r="H95" s="40"/>
      <c r="I95" s="39"/>
      <c r="J95" s="40"/>
      <c r="K95" s="38"/>
      <c r="L95" s="41"/>
      <c r="M95" s="53">
        <v>2011</v>
      </c>
      <c r="N95" s="63">
        <v>5</v>
      </c>
      <c r="O95" s="84"/>
      <c r="P95" s="101" t="str">
        <f t="shared" si="1"/>
        <v/>
      </c>
    </row>
    <row r="96" spans="2:16" hidden="1" x14ac:dyDescent="0.2">
      <c r="B96" s="48">
        <v>2011</v>
      </c>
      <c r="C96" s="63">
        <v>9</v>
      </c>
      <c r="D96" s="37" t="s">
        <v>9</v>
      </c>
      <c r="E96" s="39"/>
      <c r="F96" s="38"/>
      <c r="G96" s="38"/>
      <c r="H96" s="40"/>
      <c r="I96" s="39"/>
      <c r="J96" s="40"/>
      <c r="K96" s="38"/>
      <c r="L96" s="41"/>
      <c r="M96" s="53">
        <v>2011</v>
      </c>
      <c r="N96" s="63">
        <v>6</v>
      </c>
      <c r="O96" s="84"/>
      <c r="P96" s="101" t="str">
        <f t="shared" si="1"/>
        <v/>
      </c>
    </row>
    <row r="97" spans="2:17" hidden="1" x14ac:dyDescent="0.2">
      <c r="B97" s="48">
        <v>2011</v>
      </c>
      <c r="C97" s="63">
        <v>10</v>
      </c>
      <c r="D97" s="37" t="s">
        <v>9</v>
      </c>
      <c r="E97" s="39"/>
      <c r="F97" s="38"/>
      <c r="G97" s="38"/>
      <c r="H97" s="40"/>
      <c r="I97" s="39"/>
      <c r="J97" s="40"/>
      <c r="K97" s="38"/>
      <c r="L97" s="41"/>
      <c r="M97" s="53">
        <v>2011</v>
      </c>
      <c r="N97" s="63">
        <v>7</v>
      </c>
      <c r="O97" s="84"/>
      <c r="P97" s="101" t="str">
        <f t="shared" si="1"/>
        <v/>
      </c>
    </row>
    <row r="98" spans="2:17" hidden="1" x14ac:dyDescent="0.2">
      <c r="B98" s="48">
        <v>2011</v>
      </c>
      <c r="C98" s="63">
        <v>11</v>
      </c>
      <c r="D98" s="37" t="s">
        <v>9</v>
      </c>
      <c r="E98" s="39"/>
      <c r="F98" s="38"/>
      <c r="G98" s="38"/>
      <c r="H98" s="40"/>
      <c r="I98" s="39"/>
      <c r="J98" s="40"/>
      <c r="K98" s="38"/>
      <c r="L98" s="41"/>
      <c r="M98" s="53">
        <v>2011</v>
      </c>
      <c r="N98" s="63">
        <v>8</v>
      </c>
      <c r="O98" s="84"/>
      <c r="P98" s="101" t="e">
        <f t="shared" si="1"/>
        <v>#VALUE!</v>
      </c>
    </row>
    <row r="99" spans="2:17" hidden="1" x14ac:dyDescent="0.2">
      <c r="B99" s="49">
        <v>2011</v>
      </c>
      <c r="C99" s="64">
        <v>12</v>
      </c>
      <c r="D99" s="59" t="s">
        <v>9</v>
      </c>
      <c r="E99" s="14"/>
      <c r="F99" s="27"/>
      <c r="G99" s="27"/>
      <c r="H99" s="11"/>
      <c r="I99" s="14"/>
      <c r="J99" s="11"/>
      <c r="K99" s="27"/>
      <c r="L99" s="32"/>
      <c r="M99" s="55">
        <v>2011</v>
      </c>
      <c r="N99" s="81">
        <v>9</v>
      </c>
      <c r="O99" s="84"/>
      <c r="P99" s="101" t="e">
        <f t="shared" si="1"/>
        <v>#VALUE!</v>
      </c>
    </row>
    <row r="100" spans="2:17" hidden="1" x14ac:dyDescent="0.2">
      <c r="E100" s="65"/>
      <c r="F100" s="65"/>
      <c r="G100" s="65"/>
      <c r="H100" s="65"/>
      <c r="L100" s="66"/>
      <c r="N100" s="47"/>
      <c r="O100" s="84"/>
      <c r="P100" s="101" t="e">
        <f t="shared" si="1"/>
        <v>#VALUE!</v>
      </c>
    </row>
    <row r="101" spans="2:17" s="34" customFormat="1" ht="36" hidden="1" customHeight="1" x14ac:dyDescent="0.2">
      <c r="B101" s="57"/>
      <c r="C101" s="60"/>
      <c r="D101" s="33"/>
      <c r="E101" s="221" t="s">
        <v>23</v>
      </c>
      <c r="F101" s="222"/>
      <c r="G101" s="222"/>
      <c r="H101" s="223"/>
      <c r="I101" s="227" t="s">
        <v>24</v>
      </c>
      <c r="J101" s="228"/>
      <c r="K101" s="74"/>
      <c r="L101" s="221" t="s">
        <v>15</v>
      </c>
      <c r="M101" s="222"/>
      <c r="N101" s="222"/>
      <c r="O101" s="85"/>
      <c r="P101" s="101" t="e">
        <f t="shared" si="1"/>
        <v>#VALUE!</v>
      </c>
      <c r="Q101" s="68"/>
    </row>
    <row r="102" spans="2:17" s="2" customFormat="1" ht="31.5" hidden="1" customHeight="1" x14ac:dyDescent="0.2">
      <c r="B102" s="58"/>
      <c r="C102" s="61"/>
      <c r="D102" s="1"/>
      <c r="E102" s="12" t="s">
        <v>11</v>
      </c>
      <c r="F102" s="25" t="s">
        <v>12</v>
      </c>
      <c r="G102" s="28" t="s">
        <v>21</v>
      </c>
      <c r="H102" s="29" t="s">
        <v>22</v>
      </c>
      <c r="I102" s="70" t="s">
        <v>11</v>
      </c>
      <c r="J102" s="71" t="s">
        <v>12</v>
      </c>
      <c r="K102" s="75"/>
      <c r="L102" s="12" t="s">
        <v>2</v>
      </c>
      <c r="M102" s="52"/>
      <c r="N102" s="52"/>
      <c r="O102" s="83"/>
      <c r="P102" s="101" t="e">
        <f t="shared" si="1"/>
        <v>#VALUE!</v>
      </c>
      <c r="Q102" s="69"/>
    </row>
    <row r="103" spans="2:17" s="2" customFormat="1" ht="33" hidden="1" customHeight="1" x14ac:dyDescent="0.2">
      <c r="B103" s="219" t="s">
        <v>26</v>
      </c>
      <c r="C103" s="220"/>
      <c r="D103" s="10" t="s">
        <v>0</v>
      </c>
      <c r="E103" s="13" t="s">
        <v>3</v>
      </c>
      <c r="F103" s="26" t="s">
        <v>3</v>
      </c>
      <c r="G103" s="30" t="s">
        <v>3</v>
      </c>
      <c r="H103" s="31" t="s">
        <v>3</v>
      </c>
      <c r="I103" s="72" t="s">
        <v>3</v>
      </c>
      <c r="J103" s="73" t="s">
        <v>3</v>
      </c>
      <c r="K103" s="76"/>
      <c r="L103" s="13" t="s">
        <v>3</v>
      </c>
      <c r="M103" s="220" t="s">
        <v>25</v>
      </c>
      <c r="N103" s="220"/>
      <c r="O103" s="83"/>
      <c r="P103" s="101" t="e">
        <f t="shared" si="1"/>
        <v>#VALUE!</v>
      </c>
      <c r="Q103" s="69"/>
    </row>
    <row r="104" spans="2:17" hidden="1" x14ac:dyDescent="0.2">
      <c r="B104" s="56">
        <v>2009</v>
      </c>
      <c r="C104" s="62">
        <v>1</v>
      </c>
      <c r="D104" s="42" t="s">
        <v>10</v>
      </c>
      <c r="E104" s="43">
        <v>1267778.03</v>
      </c>
      <c r="F104" s="44">
        <v>19768024.370000001</v>
      </c>
      <c r="G104" s="44">
        <v>2481046.4</v>
      </c>
      <c r="H104" s="45">
        <v>-2259524.4</v>
      </c>
      <c r="I104" s="43">
        <v>1054433.25</v>
      </c>
      <c r="J104" s="45">
        <v>16176744.5</v>
      </c>
      <c r="K104" s="44"/>
      <c r="L104" s="46">
        <v>210389015.84191</v>
      </c>
      <c r="M104" s="54">
        <v>2008</v>
      </c>
      <c r="N104" s="62">
        <v>10</v>
      </c>
      <c r="O104" s="84"/>
      <c r="P104" s="101">
        <f t="shared" si="1"/>
        <v>7.0980775571583526E-2</v>
      </c>
    </row>
    <row r="105" spans="2:17" hidden="1" x14ac:dyDescent="0.2">
      <c r="B105" s="48">
        <v>2009</v>
      </c>
      <c r="C105" s="63">
        <v>2</v>
      </c>
      <c r="D105" s="37" t="s">
        <v>10</v>
      </c>
      <c r="E105" s="39">
        <v>1074468.52</v>
      </c>
      <c r="F105" s="38">
        <v>16155447.67</v>
      </c>
      <c r="G105" s="38">
        <v>2825424</v>
      </c>
      <c r="H105" s="40">
        <v>-2332096</v>
      </c>
      <c r="I105" s="39">
        <v>857821</v>
      </c>
      <c r="J105" s="40">
        <v>21035460</v>
      </c>
      <c r="K105" s="38"/>
      <c r="L105" s="41">
        <v>212914491.55000001</v>
      </c>
      <c r="M105" s="53">
        <v>2008</v>
      </c>
      <c r="N105" s="63">
        <v>11</v>
      </c>
      <c r="O105" s="84"/>
      <c r="P105" s="101">
        <f t="shared" si="1"/>
        <v>9.9190758239756704E-2</v>
      </c>
    </row>
    <row r="106" spans="2:17" hidden="1" x14ac:dyDescent="0.2">
      <c r="B106" s="48">
        <v>2009</v>
      </c>
      <c r="C106" s="63">
        <v>3</v>
      </c>
      <c r="D106" s="37" t="s">
        <v>10</v>
      </c>
      <c r="E106" s="39">
        <v>1493773.58</v>
      </c>
      <c r="F106" s="38">
        <v>10158296.359999999</v>
      </c>
      <c r="G106" s="38">
        <v>923288</v>
      </c>
      <c r="H106" s="40">
        <v>-2262055.6</v>
      </c>
      <c r="I106" s="39">
        <v>1267091.75</v>
      </c>
      <c r="J106" s="40">
        <v>23385209.75</v>
      </c>
      <c r="K106" s="38"/>
      <c r="L106" s="41">
        <v>227516820.68000001</v>
      </c>
      <c r="M106" s="53">
        <v>2008</v>
      </c>
      <c r="N106" s="63">
        <v>12</v>
      </c>
      <c r="O106" s="84"/>
      <c r="P106" s="101">
        <f t="shared" si="1"/>
        <v>0.10692017547129605</v>
      </c>
    </row>
    <row r="107" spans="2:17" hidden="1" x14ac:dyDescent="0.2">
      <c r="B107" s="48">
        <v>2009</v>
      </c>
      <c r="C107" s="63">
        <v>4</v>
      </c>
      <c r="D107" s="37" t="s">
        <v>10</v>
      </c>
      <c r="E107" s="39">
        <v>2364685.83</v>
      </c>
      <c r="F107" s="38">
        <v>8046594.4000000004</v>
      </c>
      <c r="G107" s="38">
        <v>1191663.45</v>
      </c>
      <c r="H107" s="40">
        <v>-1885725.63</v>
      </c>
      <c r="I107" s="39">
        <v>2415321</v>
      </c>
      <c r="J107" s="40">
        <v>16479663.25</v>
      </c>
      <c r="K107" s="38"/>
      <c r="L107" s="41">
        <v>242758375.22545099</v>
      </c>
      <c r="M107" s="53">
        <v>2009</v>
      </c>
      <c r="N107" s="63">
        <v>1</v>
      </c>
      <c r="O107" s="84"/>
      <c r="P107" s="101">
        <f t="shared" si="1"/>
        <v>9.7229553207651906E-2</v>
      </c>
    </row>
    <row r="108" spans="2:17" hidden="1" x14ac:dyDescent="0.2">
      <c r="B108" s="48">
        <v>2009</v>
      </c>
      <c r="C108" s="63">
        <v>5</v>
      </c>
      <c r="D108" s="37" t="s">
        <v>10</v>
      </c>
      <c r="E108" s="39">
        <v>3370091.19</v>
      </c>
      <c r="F108" s="38">
        <v>7929536.5599999996</v>
      </c>
      <c r="G108" s="38">
        <v>1341318.3600000001</v>
      </c>
      <c r="H108" s="40">
        <v>-1123744.68</v>
      </c>
      <c r="I108" s="39">
        <v>3384863.5</v>
      </c>
      <c r="J108" s="40">
        <v>16768062.25</v>
      </c>
      <c r="K108" s="38"/>
      <c r="L108" s="41">
        <v>220718959.997071</v>
      </c>
      <c r="M108" s="53">
        <v>2009</v>
      </c>
      <c r="N108" s="63">
        <v>2</v>
      </c>
      <c r="O108" s="84"/>
      <c r="P108" s="101">
        <f t="shared" si="1"/>
        <v>0.10716917314643765</v>
      </c>
    </row>
    <row r="109" spans="2:17" hidden="1" x14ac:dyDescent="0.2">
      <c r="B109" s="48">
        <v>2009</v>
      </c>
      <c r="C109" s="63">
        <v>6</v>
      </c>
      <c r="D109" s="37" t="s">
        <v>10</v>
      </c>
      <c r="E109" s="39">
        <v>3383794.01</v>
      </c>
      <c r="F109" s="38">
        <v>5807008.5599999996</v>
      </c>
      <c r="G109" s="38">
        <v>1999183.28</v>
      </c>
      <c r="H109" s="40">
        <v>-1632629.88</v>
      </c>
      <c r="I109" s="39">
        <v>3769336.75</v>
      </c>
      <c r="J109" s="40">
        <v>16232105.5</v>
      </c>
      <c r="K109" s="38"/>
      <c r="L109" s="41">
        <v>230567349.81339601</v>
      </c>
      <c r="M109" s="53">
        <v>2009</v>
      </c>
      <c r="N109" s="63">
        <v>3</v>
      </c>
      <c r="O109" s="84"/>
      <c r="P109" s="101">
        <f t="shared" si="1"/>
        <v>0.1060801827220061</v>
      </c>
    </row>
    <row r="110" spans="2:17" hidden="1" x14ac:dyDescent="0.2">
      <c r="B110" s="48">
        <v>2009</v>
      </c>
      <c r="C110" s="63">
        <v>7</v>
      </c>
      <c r="D110" s="37" t="s">
        <v>10</v>
      </c>
      <c r="E110" s="39">
        <v>3267178.27</v>
      </c>
      <c r="F110" s="38">
        <v>16083923.619999999</v>
      </c>
      <c r="G110" s="38">
        <v>2207250.2000000002</v>
      </c>
      <c r="H110" s="40">
        <v>-2255233.9</v>
      </c>
      <c r="I110" s="39">
        <v>3643021.25</v>
      </c>
      <c r="J110" s="40">
        <v>16117686.75</v>
      </c>
      <c r="K110" s="38"/>
      <c r="L110" s="41">
        <v>194333755.80412495</v>
      </c>
      <c r="M110" s="53">
        <v>2009</v>
      </c>
      <c r="N110" s="63">
        <v>4</v>
      </c>
      <c r="O110" s="84"/>
      <c r="P110" s="101">
        <f t="shared" si="1"/>
        <v>0.10329489038696373</v>
      </c>
    </row>
    <row r="111" spans="2:17" hidden="1" x14ac:dyDescent="0.2">
      <c r="B111" s="48">
        <v>2009</v>
      </c>
      <c r="C111" s="63">
        <v>8</v>
      </c>
      <c r="D111" s="37" t="s">
        <v>10</v>
      </c>
      <c r="E111" s="39">
        <v>2978205.5435160003</v>
      </c>
      <c r="F111" s="38">
        <v>14501978.910678001</v>
      </c>
      <c r="G111" s="38">
        <v>2624048</v>
      </c>
      <c r="H111" s="40">
        <v>-2155468</v>
      </c>
      <c r="I111" s="39">
        <v>3343147.5</v>
      </c>
      <c r="J111" s="40">
        <v>14820407.5</v>
      </c>
      <c r="K111" s="38"/>
      <c r="L111" s="41">
        <v>188047786.11534798</v>
      </c>
      <c r="M111" s="53">
        <v>2009</v>
      </c>
      <c r="N111" s="63">
        <v>5</v>
      </c>
      <c r="O111" s="84"/>
      <c r="P111" s="101">
        <f t="shared" si="1"/>
        <v>9.8932841613079067E-2</v>
      </c>
    </row>
    <row r="112" spans="2:17" hidden="1" x14ac:dyDescent="0.2">
      <c r="B112" s="48">
        <v>2009</v>
      </c>
      <c r="C112" s="63">
        <v>9</v>
      </c>
      <c r="D112" s="37" t="s">
        <v>10</v>
      </c>
      <c r="E112" s="39">
        <v>2968077.01</v>
      </c>
      <c r="F112" s="38">
        <v>16308473.58</v>
      </c>
      <c r="G112" s="38">
        <v>1856415.6</v>
      </c>
      <c r="H112" s="40">
        <v>-1808815.2</v>
      </c>
      <c r="I112" s="39">
        <v>3227640</v>
      </c>
      <c r="J112" s="40">
        <v>15035780</v>
      </c>
      <c r="K112" s="38"/>
      <c r="L112" s="41">
        <v>188550224.33752599</v>
      </c>
      <c r="M112" s="53">
        <v>2009</v>
      </c>
      <c r="N112" s="63">
        <v>6</v>
      </c>
      <c r="O112" s="84"/>
      <c r="P112" s="101">
        <f t="shared" si="1"/>
        <v>9.3744285118076365E-2</v>
      </c>
    </row>
    <row r="113" spans="2:16" hidden="1" x14ac:dyDescent="0.2">
      <c r="B113" s="48">
        <v>2009</v>
      </c>
      <c r="C113" s="63">
        <v>10</v>
      </c>
      <c r="D113" s="37" t="s">
        <v>10</v>
      </c>
      <c r="E113" s="39">
        <v>2803095.98</v>
      </c>
      <c r="F113" s="38">
        <v>17278640.359999999</v>
      </c>
      <c r="G113" s="38">
        <v>1428492.4</v>
      </c>
      <c r="H113" s="40">
        <v>-1336331.6000000001</v>
      </c>
      <c r="I113" s="39">
        <v>2686887</v>
      </c>
      <c r="J113" s="40">
        <v>18316534</v>
      </c>
      <c r="K113" s="38"/>
      <c r="L113" s="41">
        <v>191303828.54342899</v>
      </c>
      <c r="M113" s="53">
        <v>2009</v>
      </c>
      <c r="N113" s="63">
        <v>7</v>
      </c>
      <c r="O113" s="84"/>
      <c r="P113" s="101">
        <f t="shared" si="1"/>
        <v>0.10084792868119628</v>
      </c>
    </row>
    <row r="114" spans="2:16" hidden="1" x14ac:dyDescent="0.2">
      <c r="B114" s="48">
        <v>2009</v>
      </c>
      <c r="C114" s="63">
        <v>11</v>
      </c>
      <c r="D114" s="37" t="s">
        <v>10</v>
      </c>
      <c r="E114" s="39">
        <v>2412229.4500000002</v>
      </c>
      <c r="F114" s="38">
        <v>18183518.039999999</v>
      </c>
      <c r="G114" s="38">
        <v>3144288.6</v>
      </c>
      <c r="H114" s="40">
        <v>-3417705</v>
      </c>
      <c r="I114" s="39">
        <v>2546159.75</v>
      </c>
      <c r="J114" s="40">
        <v>17237578.25</v>
      </c>
      <c r="K114" s="38"/>
      <c r="L114" s="41">
        <v>183594797.27709299</v>
      </c>
      <c r="M114" s="53">
        <v>2009</v>
      </c>
      <c r="N114" s="63">
        <v>8</v>
      </c>
      <c r="O114" s="84"/>
      <c r="P114" s="101">
        <f t="shared" si="1"/>
        <v>9.4226170841033602E-2</v>
      </c>
    </row>
    <row r="115" spans="2:16" hidden="1" x14ac:dyDescent="0.2">
      <c r="B115" s="49">
        <v>2009</v>
      </c>
      <c r="C115" s="64">
        <v>12</v>
      </c>
      <c r="D115" s="9" t="s">
        <v>10</v>
      </c>
      <c r="E115" s="14">
        <v>2227850.42</v>
      </c>
      <c r="F115" s="27">
        <v>17814127.120000001</v>
      </c>
      <c r="G115" s="27">
        <v>3346704</v>
      </c>
      <c r="H115" s="11">
        <v>-2602992</v>
      </c>
      <c r="I115" s="14">
        <v>2271279</v>
      </c>
      <c r="J115" s="11">
        <v>19455331.75</v>
      </c>
      <c r="K115" s="27"/>
      <c r="L115" s="32">
        <v>194821689.41814601</v>
      </c>
      <c r="M115" s="55">
        <v>2009</v>
      </c>
      <c r="N115" s="81">
        <v>9</v>
      </c>
      <c r="O115" s="84"/>
      <c r="P115" s="101">
        <f t="shared" si="1"/>
        <v>9.3849339773826049E-2</v>
      </c>
    </row>
    <row r="116" spans="2:16" hidden="1" x14ac:dyDescent="0.2">
      <c r="B116" s="56">
        <v>2010</v>
      </c>
      <c r="C116" s="62">
        <v>1</v>
      </c>
      <c r="D116" s="36" t="s">
        <v>10</v>
      </c>
      <c r="E116" s="43">
        <v>2133185.83</v>
      </c>
      <c r="F116" s="44">
        <v>20930874.684188701</v>
      </c>
      <c r="G116" s="44">
        <v>2334173.1</v>
      </c>
      <c r="H116" s="45">
        <v>-2563013.6</v>
      </c>
      <c r="I116" s="43">
        <v>2484159</v>
      </c>
      <c r="J116" s="45">
        <v>17523193</v>
      </c>
      <c r="K116" s="44"/>
      <c r="L116" s="46">
        <v>208268243.82676902</v>
      </c>
      <c r="M116" s="54">
        <v>2009</v>
      </c>
      <c r="N116" s="62">
        <v>10</v>
      </c>
      <c r="O116" s="84"/>
      <c r="P116" s="101">
        <f t="shared" si="1"/>
        <v>7.9136882423242697E-2</v>
      </c>
    </row>
    <row r="117" spans="2:16" hidden="1" x14ac:dyDescent="0.2">
      <c r="B117" s="48">
        <v>2010</v>
      </c>
      <c r="C117" s="63">
        <v>2</v>
      </c>
      <c r="D117" s="37" t="s">
        <v>10</v>
      </c>
      <c r="E117" s="39">
        <v>2317314.6276537003</v>
      </c>
      <c r="F117" s="38">
        <v>16388556.3400212</v>
      </c>
      <c r="G117" s="38">
        <v>2834187.3000000003</v>
      </c>
      <c r="H117" s="40">
        <v>-2384316.3000000003</v>
      </c>
      <c r="I117" s="65">
        <v>1726806.75</v>
      </c>
      <c r="J117" s="65">
        <v>18508197.25</v>
      </c>
      <c r="L117" s="41">
        <v>209960118.54685897</v>
      </c>
      <c r="M117" s="53">
        <v>2009</v>
      </c>
      <c r="N117" s="63">
        <v>11</v>
      </c>
      <c r="O117" s="84"/>
      <c r="P117" s="101">
        <f t="shared" si="1"/>
        <v>9.0408058869216656E-2</v>
      </c>
    </row>
    <row r="118" spans="2:16" hidden="1" x14ac:dyDescent="0.2">
      <c r="B118" s="48">
        <v>2010</v>
      </c>
      <c r="C118" s="63">
        <v>3</v>
      </c>
      <c r="D118" s="37" t="s">
        <v>10</v>
      </c>
      <c r="E118" s="39">
        <v>3344660.1987109999</v>
      </c>
      <c r="F118" s="38">
        <v>20969968.501071401</v>
      </c>
      <c r="G118" s="38">
        <v>3419051.6</v>
      </c>
      <c r="H118" s="40">
        <v>-3003221</v>
      </c>
      <c r="I118" s="39">
        <v>2839530.75</v>
      </c>
      <c r="J118" s="40">
        <v>19543544.25</v>
      </c>
      <c r="K118" s="38"/>
      <c r="L118" s="41">
        <v>231505206.13528499</v>
      </c>
      <c r="M118" s="53">
        <v>2009</v>
      </c>
      <c r="N118" s="63">
        <v>12</v>
      </c>
      <c r="O118" s="84"/>
      <c r="P118" s="101">
        <f t="shared" si="1"/>
        <v>9.4946624491838438E-2</v>
      </c>
    </row>
    <row r="119" spans="2:16" hidden="1" x14ac:dyDescent="0.2">
      <c r="B119" s="48">
        <v>2010</v>
      </c>
      <c r="C119" s="63">
        <v>4</v>
      </c>
      <c r="D119" s="37" t="s">
        <v>10</v>
      </c>
      <c r="E119" s="39">
        <v>5382537.5686030006</v>
      </c>
      <c r="F119" s="38">
        <v>18887643.054401003</v>
      </c>
      <c r="G119" s="38">
        <v>1859986.0000000002</v>
      </c>
      <c r="H119" s="40">
        <v>-2153668</v>
      </c>
      <c r="I119" s="39">
        <v>4756538.75</v>
      </c>
      <c r="J119" s="40">
        <v>17626357.75</v>
      </c>
      <c r="K119" s="38"/>
      <c r="L119" s="41">
        <v>252819562.60288301</v>
      </c>
      <c r="M119" s="53">
        <v>2010</v>
      </c>
      <c r="N119" s="63">
        <v>1</v>
      </c>
      <c r="O119" s="84"/>
      <c r="P119" s="101">
        <f t="shared" si="1"/>
        <v>0.10995921827692159</v>
      </c>
    </row>
    <row r="120" spans="2:16" hidden="1" x14ac:dyDescent="0.2">
      <c r="B120" s="48">
        <v>2010</v>
      </c>
      <c r="C120" s="63">
        <v>5</v>
      </c>
      <c r="D120" s="37" t="s">
        <v>10</v>
      </c>
      <c r="E120" s="39">
        <v>7221540.7529779999</v>
      </c>
      <c r="F120" s="38">
        <v>18246283.339288197</v>
      </c>
      <c r="G120" s="38">
        <v>1711299.5999999999</v>
      </c>
      <c r="H120" s="40">
        <v>-1853907.9</v>
      </c>
      <c r="I120" s="39">
        <v>7568555.5</v>
      </c>
      <c r="J120" s="40">
        <v>19287421</v>
      </c>
      <c r="K120" s="38"/>
      <c r="L120" s="41">
        <v>223818587.11590904</v>
      </c>
      <c r="M120" s="53">
        <v>2010</v>
      </c>
      <c r="N120" s="63">
        <v>2</v>
      </c>
      <c r="O120" s="84"/>
      <c r="P120" s="101">
        <f t="shared" si="1"/>
        <v>0.13508498937019689</v>
      </c>
    </row>
    <row r="121" spans="2:16" hidden="1" x14ac:dyDescent="0.2">
      <c r="B121" s="48">
        <v>2010</v>
      </c>
      <c r="C121" s="63">
        <v>6</v>
      </c>
      <c r="D121" s="37" t="s">
        <v>10</v>
      </c>
      <c r="E121" s="39">
        <v>6759477.6629996002</v>
      </c>
      <c r="F121" s="38">
        <v>16311790.950624401</v>
      </c>
      <c r="G121" s="38">
        <v>2066395.1</v>
      </c>
      <c r="H121" s="40">
        <v>-1633893.8</v>
      </c>
      <c r="I121" s="39">
        <v>7841024.75</v>
      </c>
      <c r="J121" s="40">
        <v>18638267.75</v>
      </c>
      <c r="K121" s="38"/>
      <c r="L121" s="41">
        <v>235743767.82530102</v>
      </c>
      <c r="M121" s="53">
        <v>2010</v>
      </c>
      <c r="N121" s="63">
        <v>3</v>
      </c>
      <c r="O121" s="84"/>
      <c r="P121" s="101">
        <f t="shared" si="1"/>
        <v>0.1336407516009441</v>
      </c>
    </row>
    <row r="122" spans="2:16" hidden="1" x14ac:dyDescent="0.2">
      <c r="B122" s="48">
        <v>2010</v>
      </c>
      <c r="C122" s="63">
        <v>7</v>
      </c>
      <c r="D122" s="37" t="s">
        <v>10</v>
      </c>
      <c r="E122" s="39">
        <v>6481076.8307102006</v>
      </c>
      <c r="F122" s="38">
        <v>17999235.412930202</v>
      </c>
      <c r="G122" s="38">
        <v>2023038.2000000002</v>
      </c>
      <c r="H122" s="40">
        <v>-2399417.4000000004</v>
      </c>
      <c r="I122" s="39">
        <v>6377490</v>
      </c>
      <c r="J122" s="40">
        <v>16978257</v>
      </c>
      <c r="K122" s="38"/>
      <c r="L122" s="41">
        <v>203556344.34969202</v>
      </c>
      <c r="M122" s="53">
        <v>2010</v>
      </c>
      <c r="N122" s="63">
        <v>4</v>
      </c>
      <c r="O122" s="84"/>
      <c r="P122" s="101">
        <f t="shared" si="1"/>
        <v>0.11981789742640105</v>
      </c>
    </row>
    <row r="123" spans="2:16" hidden="1" x14ac:dyDescent="0.2">
      <c r="B123" s="48">
        <v>2010</v>
      </c>
      <c r="C123" s="63">
        <v>8</v>
      </c>
      <c r="D123" s="37" t="s">
        <v>10</v>
      </c>
      <c r="E123" s="39">
        <v>5604638.3600000003</v>
      </c>
      <c r="F123" s="38">
        <v>17303091.84</v>
      </c>
      <c r="G123" s="38">
        <v>2669235.9</v>
      </c>
      <c r="H123" s="40">
        <v>-2107291.5</v>
      </c>
      <c r="I123" s="39">
        <v>6388831.25</v>
      </c>
      <c r="J123" s="40">
        <v>17068189.5</v>
      </c>
      <c r="K123" s="38"/>
      <c r="L123" s="41">
        <v>198807999.50616199</v>
      </c>
      <c r="M123" s="53">
        <v>2010</v>
      </c>
      <c r="N123" s="63">
        <v>5</v>
      </c>
      <c r="O123" s="84"/>
      <c r="P123" s="101">
        <f t="shared" si="1"/>
        <v>0.1225673155458555</v>
      </c>
    </row>
    <row r="124" spans="2:16" hidden="1" x14ac:dyDescent="0.2">
      <c r="B124" s="48">
        <v>2010</v>
      </c>
      <c r="C124" s="63">
        <v>9</v>
      </c>
      <c r="D124" s="37" t="s">
        <v>10</v>
      </c>
      <c r="E124" s="39">
        <v>5182459.7291989001</v>
      </c>
      <c r="F124" s="38">
        <v>17382727.839009501</v>
      </c>
      <c r="G124" s="38">
        <v>2133571.5</v>
      </c>
      <c r="H124" s="40">
        <v>-1849095.3</v>
      </c>
      <c r="I124" s="39">
        <v>6170017.5</v>
      </c>
      <c r="J124" s="40">
        <v>17424389</v>
      </c>
      <c r="K124" s="38"/>
      <c r="L124" s="41">
        <v>198137859.76801509</v>
      </c>
      <c r="M124" s="53">
        <v>2010</v>
      </c>
      <c r="N124" s="63">
        <v>6</v>
      </c>
      <c r="O124" s="84"/>
      <c r="P124" s="101">
        <f t="shared" si="1"/>
        <v>0.11637588762013716</v>
      </c>
    </row>
    <row r="125" spans="2:16" hidden="1" x14ac:dyDescent="0.2">
      <c r="B125" s="48">
        <v>2010</v>
      </c>
      <c r="C125" s="63">
        <v>10</v>
      </c>
      <c r="D125" s="37" t="s">
        <v>10</v>
      </c>
      <c r="E125" s="39">
        <v>4276704.8746119998</v>
      </c>
      <c r="F125" s="38">
        <v>17878188.317570798</v>
      </c>
      <c r="G125" s="38">
        <v>1220648.3999999999</v>
      </c>
      <c r="H125" s="40">
        <v>-1446694.4</v>
      </c>
      <c r="I125" s="39">
        <v>4462191</v>
      </c>
      <c r="J125" s="40">
        <v>16806027</v>
      </c>
      <c r="K125" s="38"/>
      <c r="L125" s="41">
        <v>194927030.94999999</v>
      </c>
      <c r="M125" s="53">
        <v>2010</v>
      </c>
      <c r="N125" s="63">
        <v>7</v>
      </c>
      <c r="O125" s="84"/>
      <c r="P125" s="101">
        <f t="shared" si="1"/>
        <v>9.9872999723426115E-2</v>
      </c>
    </row>
    <row r="126" spans="2:16" hidden="1" x14ac:dyDescent="0.2">
      <c r="B126" s="48">
        <v>2010</v>
      </c>
      <c r="C126" s="63">
        <v>11</v>
      </c>
      <c r="D126" s="37" t="s">
        <v>10</v>
      </c>
      <c r="E126" s="39">
        <v>3848101.0756934891</v>
      </c>
      <c r="F126" s="38">
        <v>19435124.836758498</v>
      </c>
      <c r="G126" s="38">
        <v>3321614.7223423449</v>
      </c>
      <c r="H126" s="40">
        <v>-3139608.4361866</v>
      </c>
      <c r="I126" s="39">
        <v>4150461.75</v>
      </c>
      <c r="J126" s="40">
        <v>18396547.75</v>
      </c>
      <c r="K126" s="38"/>
      <c r="L126" s="41">
        <v>191380717.16373801</v>
      </c>
      <c r="M126" s="53">
        <v>2010</v>
      </c>
      <c r="N126" s="63">
        <v>8</v>
      </c>
      <c r="O126" s="84"/>
      <c r="P126" s="101">
        <f t="shared" si="1"/>
        <v>0.1004469284792934</v>
      </c>
    </row>
    <row r="127" spans="2:16" hidden="1" x14ac:dyDescent="0.2">
      <c r="B127" s="49">
        <v>2010</v>
      </c>
      <c r="C127" s="64">
        <v>12</v>
      </c>
      <c r="D127" s="59" t="s">
        <v>10</v>
      </c>
      <c r="E127" s="14">
        <v>3349489.9732630025</v>
      </c>
      <c r="F127" s="27">
        <v>20145887.438463408</v>
      </c>
      <c r="G127" s="27">
        <v>3329459.1964365761</v>
      </c>
      <c r="H127" s="11">
        <v>-2626052.3239499754</v>
      </c>
      <c r="I127" s="14">
        <v>3690691</v>
      </c>
      <c r="J127" s="11">
        <v>21464211.25</v>
      </c>
      <c r="K127" s="27"/>
      <c r="L127" s="32">
        <v>202743085.208635</v>
      </c>
      <c r="M127" s="55">
        <v>2010</v>
      </c>
      <c r="N127" s="81">
        <v>9</v>
      </c>
      <c r="O127" s="84"/>
      <c r="P127" s="101">
        <f t="shared" si="1"/>
        <v>0.10221781693865289</v>
      </c>
    </row>
    <row r="128" spans="2:16" hidden="1" x14ac:dyDescent="0.2">
      <c r="B128" s="56">
        <v>2011</v>
      </c>
      <c r="C128" s="62">
        <v>1</v>
      </c>
      <c r="D128" s="36" t="s">
        <v>10</v>
      </c>
      <c r="E128" s="43">
        <v>2920058.44</v>
      </c>
      <c r="F128" s="44">
        <v>20544223.18</v>
      </c>
      <c r="G128" s="44">
        <v>2881185.3</v>
      </c>
      <c r="H128" s="45">
        <v>-3247050.1</v>
      </c>
      <c r="I128" s="43">
        <v>3716967.5</v>
      </c>
      <c r="J128" s="45">
        <v>18072818.25</v>
      </c>
      <c r="K128" s="44"/>
      <c r="L128" s="46">
        <v>212952630.42961699</v>
      </c>
      <c r="M128" s="54">
        <v>2010</v>
      </c>
      <c r="N128" s="62">
        <v>10</v>
      </c>
      <c r="O128" s="84"/>
      <c r="P128" s="101">
        <f t="shared" si="1"/>
        <v>8.8150621692400996E-2</v>
      </c>
    </row>
    <row r="129" spans="2:16" hidden="1" x14ac:dyDescent="0.2">
      <c r="B129" s="48">
        <v>2011</v>
      </c>
      <c r="C129" s="63">
        <v>2</v>
      </c>
      <c r="D129" s="37" t="s">
        <v>10</v>
      </c>
      <c r="E129" s="39">
        <v>2665280.35</v>
      </c>
      <c r="F129" s="38">
        <v>19467971.199999999</v>
      </c>
      <c r="G129" s="38">
        <v>3432095</v>
      </c>
      <c r="H129" s="40">
        <v>-3055975</v>
      </c>
      <c r="I129" s="65">
        <v>2772401.5</v>
      </c>
      <c r="J129" s="65">
        <v>17607667.25</v>
      </c>
      <c r="L129" s="41">
        <v>224466888.548493</v>
      </c>
      <c r="M129" s="53">
        <v>2010</v>
      </c>
      <c r="N129" s="63">
        <v>11</v>
      </c>
      <c r="O129" s="84"/>
      <c r="P129" s="101">
        <f t="shared" si="1"/>
        <v>8.983047681016651E-2</v>
      </c>
    </row>
    <row r="130" spans="2:16" hidden="1" x14ac:dyDescent="0.2">
      <c r="B130" s="48">
        <v>2011</v>
      </c>
      <c r="C130" s="63">
        <v>3</v>
      </c>
      <c r="D130" s="37" t="s">
        <v>10</v>
      </c>
      <c r="E130" s="39">
        <v>3243756.0950000002</v>
      </c>
      <c r="F130" s="38">
        <v>22841936.395</v>
      </c>
      <c r="G130" s="38">
        <v>3461253.8000000003</v>
      </c>
      <c r="H130" s="40">
        <v>-3133837.9</v>
      </c>
      <c r="I130" s="39">
        <v>3244761.5</v>
      </c>
      <c r="J130" s="40">
        <v>19504845</v>
      </c>
      <c r="K130" s="38"/>
      <c r="L130" s="41">
        <v>246091170.82882899</v>
      </c>
      <c r="M130" s="53">
        <v>2010</v>
      </c>
      <c r="N130" s="63">
        <v>12</v>
      </c>
      <c r="O130" s="84"/>
      <c r="P130" s="101">
        <f t="shared" si="1"/>
        <v>9.5906223056975937E-2</v>
      </c>
    </row>
    <row r="131" spans="2:16" hidden="1" x14ac:dyDescent="0.2">
      <c r="B131" s="48">
        <v>2011</v>
      </c>
      <c r="C131" s="63">
        <v>4</v>
      </c>
      <c r="D131" s="37" t="s">
        <v>10</v>
      </c>
      <c r="E131" s="39">
        <v>4123630.3680000002</v>
      </c>
      <c r="F131" s="38">
        <v>19892711.52</v>
      </c>
      <c r="G131" s="38">
        <v>1801747.2000000002</v>
      </c>
      <c r="H131" s="40">
        <v>-2086233.6</v>
      </c>
      <c r="I131" s="39">
        <v>4915473.75</v>
      </c>
      <c r="J131" s="40">
        <v>19085762</v>
      </c>
      <c r="K131" s="38"/>
      <c r="L131" s="41">
        <v>247188112.02528799</v>
      </c>
      <c r="M131" s="53">
        <v>2011</v>
      </c>
      <c r="N131" s="63">
        <v>1</v>
      </c>
      <c r="O131" s="84"/>
      <c r="P131" s="101">
        <f t="shared" si="1"/>
        <v>0.12103349169486451</v>
      </c>
    </row>
    <row r="132" spans="2:16" hidden="1" x14ac:dyDescent="0.2">
      <c r="B132" s="48">
        <v>2011</v>
      </c>
      <c r="C132" s="63">
        <v>5</v>
      </c>
      <c r="D132" s="37" t="s">
        <v>10</v>
      </c>
      <c r="E132" s="39">
        <v>4686587.5560000008</v>
      </c>
      <c r="F132" s="38">
        <v>19805578.968000002</v>
      </c>
      <c r="G132" s="38">
        <v>1713038.4000000001</v>
      </c>
      <c r="H132" s="40">
        <v>-1903376.0000000002</v>
      </c>
      <c r="I132" s="39">
        <v>5174063.75</v>
      </c>
      <c r="J132" s="40">
        <v>16620412.75</v>
      </c>
      <c r="K132" s="38"/>
      <c r="L132" s="41">
        <v>226872543.41383502</v>
      </c>
      <c r="M132" s="53">
        <v>2011</v>
      </c>
      <c r="N132" s="63">
        <v>2</v>
      </c>
      <c r="O132" s="84"/>
      <c r="P132" s="101">
        <f t="shared" si="1"/>
        <v>0.10859961563074756</v>
      </c>
    </row>
    <row r="133" spans="2:16" hidden="1" x14ac:dyDescent="0.2">
      <c r="B133" s="48">
        <v>2011</v>
      </c>
      <c r="C133" s="63">
        <v>6</v>
      </c>
      <c r="D133" s="37" t="s">
        <v>10</v>
      </c>
      <c r="E133" s="39">
        <v>4693172.568</v>
      </c>
      <c r="F133" s="38">
        <v>17570465.304000001</v>
      </c>
      <c r="G133" s="38">
        <v>2056311.6</v>
      </c>
      <c r="H133" s="40">
        <v>-1625920.8</v>
      </c>
      <c r="I133" s="39">
        <v>5790177.25</v>
      </c>
      <c r="J133" s="40">
        <v>16860439.5</v>
      </c>
      <c r="K133" s="38"/>
      <c r="L133" s="41">
        <v>237206781.52954602</v>
      </c>
      <c r="M133" s="53">
        <v>2011</v>
      </c>
      <c r="N133" s="63">
        <v>3</v>
      </c>
      <c r="O133" s="84"/>
      <c r="P133" s="101">
        <f t="shared" ref="P133:P196" si="2">IF(ISBLANK(L136),"",(I133+J133)/L136)</f>
        <v>0.11786478298881947</v>
      </c>
    </row>
    <row r="134" spans="2:16" hidden="1" x14ac:dyDescent="0.2">
      <c r="B134" s="48">
        <v>2011</v>
      </c>
      <c r="C134" s="63">
        <v>7</v>
      </c>
      <c r="D134" s="37" t="s">
        <v>10</v>
      </c>
      <c r="E134" s="39">
        <v>4362901.3440000005</v>
      </c>
      <c r="F134" s="38">
        <v>19045422.576000001</v>
      </c>
      <c r="G134" s="38">
        <v>1986496.8000000003</v>
      </c>
      <c r="H134" s="40">
        <v>-2356077.6</v>
      </c>
      <c r="I134" s="39">
        <v>4683475.25</v>
      </c>
      <c r="J134" s="40">
        <v>18002626.75</v>
      </c>
      <c r="K134" s="38"/>
      <c r="L134" s="41">
        <v>198302431.94593701</v>
      </c>
      <c r="M134" s="53">
        <v>2011</v>
      </c>
      <c r="N134" s="63">
        <v>4</v>
      </c>
      <c r="O134" s="84"/>
      <c r="P134" s="101">
        <f t="shared" si="2"/>
        <v>0.11834486489945888</v>
      </c>
    </row>
    <row r="135" spans="2:16" hidden="1" x14ac:dyDescent="0.2">
      <c r="B135" s="48">
        <v>2011</v>
      </c>
      <c r="C135" s="63">
        <v>8</v>
      </c>
      <c r="D135" s="37" t="s">
        <v>10</v>
      </c>
      <c r="E135" s="39">
        <v>4185519.5359999998</v>
      </c>
      <c r="F135" s="38">
        <v>18331042.478</v>
      </c>
      <c r="G135" s="38">
        <v>2632111.7999999998</v>
      </c>
      <c r="H135" s="40">
        <v>-2077983</v>
      </c>
      <c r="I135" s="39">
        <v>4674807.25</v>
      </c>
      <c r="J135" s="40">
        <v>14178782.5</v>
      </c>
      <c r="K135" s="38"/>
      <c r="L135" s="41">
        <v>200686497.58488998</v>
      </c>
      <c r="M135" s="53">
        <v>2011</v>
      </c>
      <c r="N135" s="63">
        <v>5</v>
      </c>
      <c r="O135" s="84"/>
      <c r="P135" s="101">
        <f t="shared" si="2"/>
        <v>9.8211325532738508E-2</v>
      </c>
    </row>
    <row r="136" spans="2:16" hidden="1" x14ac:dyDescent="0.2">
      <c r="B136" s="48">
        <v>2011</v>
      </c>
      <c r="C136" s="63">
        <v>9</v>
      </c>
      <c r="D136" s="37" t="s">
        <v>10</v>
      </c>
      <c r="E136" s="39">
        <v>5204700.17</v>
      </c>
      <c r="F136" s="38">
        <v>17852645.989999998</v>
      </c>
      <c r="G136" s="38">
        <v>1919689.7</v>
      </c>
      <c r="H136" s="40">
        <v>-2013333.1</v>
      </c>
      <c r="I136" s="39">
        <v>3657340.25</v>
      </c>
      <c r="J136" s="40">
        <v>16025173.25</v>
      </c>
      <c r="K136" s="38"/>
      <c r="L136" s="41">
        <v>192174593.424981</v>
      </c>
      <c r="M136" s="53">
        <v>2011</v>
      </c>
      <c r="N136" s="63">
        <v>6</v>
      </c>
      <c r="O136" s="84"/>
      <c r="P136" s="101">
        <f t="shared" si="2"/>
        <v>9.8748535818525121E-2</v>
      </c>
    </row>
    <row r="137" spans="2:16" hidden="1" x14ac:dyDescent="0.2">
      <c r="B137" s="48">
        <v>2011</v>
      </c>
      <c r="C137" s="63">
        <v>10</v>
      </c>
      <c r="D137" s="37" t="s">
        <v>10</v>
      </c>
      <c r="E137" s="39">
        <v>4289804.9000000004</v>
      </c>
      <c r="F137" s="38">
        <v>17438395.23</v>
      </c>
      <c r="G137" s="38">
        <v>1165099</v>
      </c>
      <c r="H137" s="40">
        <v>-1568402.5</v>
      </c>
      <c r="I137" s="39">
        <v>3927816.75</v>
      </c>
      <c r="J137" s="40">
        <v>17204348.75</v>
      </c>
      <c r="K137" s="38"/>
      <c r="L137" s="41">
        <v>191694857.39219201</v>
      </c>
      <c r="M137" s="53">
        <v>2011</v>
      </c>
      <c r="N137" s="63">
        <v>7</v>
      </c>
      <c r="O137" s="84"/>
      <c r="P137" s="101" t="str">
        <f t="shared" si="2"/>
        <v/>
      </c>
    </row>
    <row r="138" spans="2:16" hidden="1" x14ac:dyDescent="0.2">
      <c r="B138" s="48">
        <v>2011</v>
      </c>
      <c r="C138" s="63">
        <v>11</v>
      </c>
      <c r="D138" s="37" t="s">
        <v>10</v>
      </c>
      <c r="E138" s="39">
        <v>3781168.3750000005</v>
      </c>
      <c r="F138" s="38">
        <v>20597144</v>
      </c>
      <c r="G138" s="38">
        <v>3475587.5000000005</v>
      </c>
      <c r="H138" s="40">
        <v>-3114487.5000000005</v>
      </c>
      <c r="I138" s="39">
        <v>2468741.5</v>
      </c>
      <c r="J138" s="40">
        <v>15601878</v>
      </c>
      <c r="K138" s="38"/>
      <c r="L138" s="41">
        <v>191969608.87891898</v>
      </c>
      <c r="M138" s="53">
        <v>2011</v>
      </c>
      <c r="N138" s="63">
        <v>8</v>
      </c>
      <c r="O138" s="84"/>
      <c r="P138" s="101" t="str">
        <f t="shared" si="2"/>
        <v/>
      </c>
    </row>
    <row r="139" spans="2:16" hidden="1" x14ac:dyDescent="0.2">
      <c r="B139" s="49">
        <v>2011</v>
      </c>
      <c r="C139" s="64">
        <v>12</v>
      </c>
      <c r="D139" s="59" t="s">
        <v>10</v>
      </c>
      <c r="E139" s="14">
        <v>3236328.9530000002</v>
      </c>
      <c r="F139" s="27">
        <v>20384342.550000001</v>
      </c>
      <c r="G139" s="27">
        <v>3111414.8000000003</v>
      </c>
      <c r="H139" s="11">
        <v>-2882634.3000000003</v>
      </c>
      <c r="I139" s="14">
        <v>2001198.25</v>
      </c>
      <c r="J139" s="11">
        <v>19017836.25</v>
      </c>
      <c r="K139" s="27"/>
      <c r="L139" s="32">
        <v>199319547.74672803</v>
      </c>
      <c r="M139" s="55">
        <v>2011</v>
      </c>
      <c r="N139" s="81">
        <v>9</v>
      </c>
      <c r="O139" s="84"/>
      <c r="P139" s="101" t="str">
        <f t="shared" si="2"/>
        <v/>
      </c>
    </row>
    <row r="140" spans="2:16" hidden="1" x14ac:dyDescent="0.2">
      <c r="O140" s="84"/>
      <c r="P140" s="101" t="str">
        <f t="shared" si="2"/>
        <v/>
      </c>
    </row>
    <row r="141" spans="2:16" hidden="1" x14ac:dyDescent="0.2">
      <c r="O141" s="84"/>
      <c r="P141" s="101" t="str">
        <f t="shared" si="2"/>
        <v/>
      </c>
    </row>
    <row r="142" spans="2:16" hidden="1" x14ac:dyDescent="0.2">
      <c r="O142" s="84"/>
      <c r="P142" s="101" t="str">
        <f t="shared" si="2"/>
        <v/>
      </c>
    </row>
    <row r="143" spans="2:16" hidden="1" x14ac:dyDescent="0.2">
      <c r="O143" s="84"/>
      <c r="P143" s="101" t="str">
        <f t="shared" si="2"/>
        <v/>
      </c>
    </row>
    <row r="144" spans="2:16" hidden="1" x14ac:dyDescent="0.2">
      <c r="O144" s="84"/>
      <c r="P144" s="101" t="str">
        <f t="shared" si="2"/>
        <v/>
      </c>
    </row>
    <row r="145" spans="2:17" hidden="1" x14ac:dyDescent="0.2">
      <c r="O145" s="84"/>
      <c r="P145" s="101" t="str">
        <f t="shared" si="2"/>
        <v/>
      </c>
    </row>
    <row r="146" spans="2:17" hidden="1" x14ac:dyDescent="0.2">
      <c r="O146" s="84"/>
      <c r="P146" s="101" t="str">
        <f t="shared" si="2"/>
        <v/>
      </c>
    </row>
    <row r="147" spans="2:17" hidden="1" x14ac:dyDescent="0.2">
      <c r="O147" s="84"/>
      <c r="P147" s="101" t="str">
        <f t="shared" si="2"/>
        <v/>
      </c>
    </row>
    <row r="148" spans="2:17" hidden="1" x14ac:dyDescent="0.2">
      <c r="O148" s="84"/>
      <c r="P148" s="101" t="str">
        <f t="shared" si="2"/>
        <v/>
      </c>
    </row>
    <row r="149" spans="2:17" hidden="1" x14ac:dyDescent="0.2">
      <c r="O149" s="84"/>
      <c r="P149" s="101" t="str">
        <f t="shared" si="2"/>
        <v/>
      </c>
    </row>
    <row r="150" spans="2:17" hidden="1" x14ac:dyDescent="0.2">
      <c r="O150" s="84"/>
      <c r="P150" s="101">
        <f t="shared" si="2"/>
        <v>0</v>
      </c>
    </row>
    <row r="151" spans="2:17" hidden="1" x14ac:dyDescent="0.2">
      <c r="O151" s="84"/>
      <c r="P151" s="101">
        <f t="shared" si="2"/>
        <v>0</v>
      </c>
    </row>
    <row r="152" spans="2:17" hidden="1" x14ac:dyDescent="0.2">
      <c r="O152" s="84"/>
      <c r="P152" s="101">
        <f t="shared" si="2"/>
        <v>0</v>
      </c>
    </row>
    <row r="153" spans="2:17" s="166" customFormat="1" x14ac:dyDescent="0.2">
      <c r="B153" s="155">
        <v>2014</v>
      </c>
      <c r="C153" s="156">
        <v>1</v>
      </c>
      <c r="D153" s="157" t="s">
        <v>1</v>
      </c>
      <c r="E153" s="158">
        <v>74000000</v>
      </c>
      <c r="F153" s="159">
        <v>553000000</v>
      </c>
      <c r="G153" s="159">
        <v>141000000</v>
      </c>
      <c r="H153" s="160">
        <v>-103000000</v>
      </c>
      <c r="I153" s="158">
        <v>85848307</v>
      </c>
      <c r="J153" s="160">
        <v>530349355.5</v>
      </c>
      <c r="K153" s="159">
        <v>609178502.99999976</v>
      </c>
      <c r="L153" s="161">
        <v>4829466688.9536505</v>
      </c>
      <c r="M153" s="162">
        <v>2013</v>
      </c>
      <c r="N153" s="156">
        <v>10</v>
      </c>
      <c r="O153" s="163"/>
      <c r="P153" s="164">
        <f t="shared" si="2"/>
        <v>0.11576475814878183</v>
      </c>
      <c r="Q153" s="165"/>
    </row>
    <row r="154" spans="2:17" s="166" customFormat="1" x14ac:dyDescent="0.2">
      <c r="B154" s="167">
        <v>2014</v>
      </c>
      <c r="C154" s="168">
        <v>2</v>
      </c>
      <c r="D154" s="169" t="s">
        <v>1</v>
      </c>
      <c r="E154" s="158">
        <v>67000000</v>
      </c>
      <c r="F154" s="159">
        <v>533000000</v>
      </c>
      <c r="G154" s="159">
        <v>112000000</v>
      </c>
      <c r="H154" s="160">
        <v>-109000000</v>
      </c>
      <c r="I154" s="170">
        <v>73185618</v>
      </c>
      <c r="J154" s="172">
        <v>510761839.25</v>
      </c>
      <c r="K154" s="171">
        <v>588346448.99999976</v>
      </c>
      <c r="L154" s="174">
        <v>4982357960.8840399</v>
      </c>
      <c r="M154" s="175">
        <v>2013</v>
      </c>
      <c r="N154" s="168">
        <v>11</v>
      </c>
      <c r="O154" s="163"/>
      <c r="P154" s="164">
        <f t="shared" si="2"/>
        <v>0.12143946282598844</v>
      </c>
      <c r="Q154" s="165"/>
    </row>
    <row r="155" spans="2:17" s="166" customFormat="1" x14ac:dyDescent="0.2">
      <c r="B155" s="167">
        <v>2014</v>
      </c>
      <c r="C155" s="168">
        <v>3</v>
      </c>
      <c r="D155" s="169" t="s">
        <v>1</v>
      </c>
      <c r="E155" s="170">
        <v>91000000</v>
      </c>
      <c r="F155" s="171">
        <v>596000000</v>
      </c>
      <c r="G155" s="171">
        <v>127000000</v>
      </c>
      <c r="H155" s="172">
        <v>-110000000</v>
      </c>
      <c r="I155" s="170">
        <v>104104361</v>
      </c>
      <c r="J155" s="172">
        <v>575208408</v>
      </c>
      <c r="K155" s="171">
        <v>682538006.00000024</v>
      </c>
      <c r="L155" s="174">
        <v>5198543120.7459898</v>
      </c>
      <c r="M155" s="175">
        <v>2013</v>
      </c>
      <c r="N155" s="168">
        <v>12</v>
      </c>
      <c r="O155" s="163"/>
      <c r="P155" s="164">
        <f t="shared" si="2"/>
        <v>0.13736386556268856</v>
      </c>
      <c r="Q155" s="165"/>
    </row>
    <row r="156" spans="2:17" s="166" customFormat="1" x14ac:dyDescent="0.2">
      <c r="B156" s="167">
        <v>2014</v>
      </c>
      <c r="C156" s="168">
        <v>4</v>
      </c>
      <c r="D156" s="169" t="s">
        <v>1</v>
      </c>
      <c r="E156" s="170">
        <v>146000000</v>
      </c>
      <c r="F156" s="171">
        <v>509000000</v>
      </c>
      <c r="G156" s="171">
        <v>61000000</v>
      </c>
      <c r="H156" s="172">
        <v>-84000000</v>
      </c>
      <c r="I156" s="170">
        <v>145569567</v>
      </c>
      <c r="J156" s="172">
        <v>494427598.5</v>
      </c>
      <c r="K156" s="171">
        <v>640469093.99999964</v>
      </c>
      <c r="L156" s="174">
        <v>5322843258.6371202</v>
      </c>
      <c r="M156" s="175">
        <v>2014</v>
      </c>
      <c r="N156" s="168">
        <v>1</v>
      </c>
      <c r="O156" s="163"/>
      <c r="P156" s="164">
        <f t="shared" si="2"/>
        <v>0.14271620162610341</v>
      </c>
      <c r="Q156" s="165"/>
    </row>
    <row r="157" spans="2:17" s="166" customFormat="1" x14ac:dyDescent="0.2">
      <c r="B157" s="167">
        <v>2014</v>
      </c>
      <c r="C157" s="168">
        <v>5</v>
      </c>
      <c r="D157" s="169" t="s">
        <v>1</v>
      </c>
      <c r="E157" s="170">
        <v>189000000</v>
      </c>
      <c r="F157" s="171">
        <v>506000000</v>
      </c>
      <c r="G157" s="171">
        <v>93000000</v>
      </c>
      <c r="H157" s="172">
        <v>-91000000</v>
      </c>
      <c r="I157" s="170">
        <v>190741043</v>
      </c>
      <c r="J157" s="172">
        <v>655545662.75</v>
      </c>
      <c r="K157" s="171">
        <v>866928141.00000012</v>
      </c>
      <c r="L157" s="174">
        <v>4808547762.4908705</v>
      </c>
      <c r="M157" s="175">
        <v>2014</v>
      </c>
      <c r="N157" s="168">
        <v>2</v>
      </c>
      <c r="O157" s="163"/>
      <c r="P157" s="164">
        <f t="shared" si="2"/>
        <v>0.18955430937540232</v>
      </c>
      <c r="Q157" s="165"/>
    </row>
    <row r="158" spans="2:17" s="166" customFormat="1" x14ac:dyDescent="0.2">
      <c r="B158" s="167">
        <v>2014</v>
      </c>
      <c r="C158" s="168">
        <v>6</v>
      </c>
      <c r="D158" s="169" t="s">
        <v>1</v>
      </c>
      <c r="E158" s="170">
        <v>187000000</v>
      </c>
      <c r="F158" s="171">
        <v>451000000</v>
      </c>
      <c r="G158" s="171">
        <v>110000000</v>
      </c>
      <c r="H158" s="172">
        <v>-98000000</v>
      </c>
      <c r="I158" s="170">
        <v>171738971</v>
      </c>
      <c r="J158" s="172">
        <v>437103491.5</v>
      </c>
      <c r="K158" s="171">
        <v>604004439</v>
      </c>
      <c r="L158" s="174">
        <v>4945352740.4554796</v>
      </c>
      <c r="M158" s="175">
        <v>2014</v>
      </c>
      <c r="N158" s="168">
        <v>3</v>
      </c>
      <c r="O158" s="163"/>
      <c r="P158" s="164">
        <f t="shared" si="2"/>
        <v>0.14307116911660964</v>
      </c>
      <c r="Q158" s="165"/>
    </row>
    <row r="159" spans="2:17" s="166" customFormat="1" x14ac:dyDescent="0.2">
      <c r="B159" s="167">
        <v>2014</v>
      </c>
      <c r="C159" s="168">
        <v>7</v>
      </c>
      <c r="D159" s="169" t="s">
        <v>1</v>
      </c>
      <c r="E159" s="170">
        <v>169000000</v>
      </c>
      <c r="F159" s="171">
        <v>486000000</v>
      </c>
      <c r="G159" s="171">
        <v>108000000</v>
      </c>
      <c r="H159" s="172">
        <v>-94000000</v>
      </c>
      <c r="I159" s="170">
        <v>160270425.5</v>
      </c>
      <c r="J159" s="172">
        <v>518646305.25</v>
      </c>
      <c r="K159" s="171">
        <v>651621533.00000024</v>
      </c>
      <c r="L159" s="174">
        <v>4484404420.8568802</v>
      </c>
      <c r="M159" s="175">
        <v>2014</v>
      </c>
      <c r="N159" s="168">
        <v>4</v>
      </c>
      <c r="O159" s="163"/>
      <c r="P159" s="164">
        <f t="shared" si="2"/>
        <v>0.15122431926501786</v>
      </c>
      <c r="Q159" s="165"/>
    </row>
    <row r="160" spans="2:17" s="166" customFormat="1" x14ac:dyDescent="0.2">
      <c r="B160" s="167">
        <v>2014</v>
      </c>
      <c r="C160" s="168">
        <v>8</v>
      </c>
      <c r="D160" s="169" t="s">
        <v>1</v>
      </c>
      <c r="E160" s="170">
        <v>147000000</v>
      </c>
      <c r="F160" s="171">
        <v>450000000</v>
      </c>
      <c r="G160" s="171">
        <v>119000000</v>
      </c>
      <c r="H160" s="172">
        <v>-71000000</v>
      </c>
      <c r="I160" s="170">
        <v>177276199</v>
      </c>
      <c r="J160" s="172">
        <v>471132384.75</v>
      </c>
      <c r="K160" s="171">
        <v>646361066</v>
      </c>
      <c r="L160" s="174">
        <v>4464613379.3454084</v>
      </c>
      <c r="M160" s="175">
        <v>2014</v>
      </c>
      <c r="N160" s="168">
        <v>5</v>
      </c>
      <c r="O160" s="163"/>
      <c r="P160" s="164">
        <f t="shared" si="2"/>
        <v>0.15098250035926516</v>
      </c>
      <c r="Q160" s="165"/>
    </row>
    <row r="161" spans="2:17" s="166" customFormat="1" x14ac:dyDescent="0.2">
      <c r="B161" s="167">
        <v>2014</v>
      </c>
      <c r="C161" s="168">
        <v>9</v>
      </c>
      <c r="D161" s="169" t="s">
        <v>1</v>
      </c>
      <c r="E161" s="170">
        <v>147000000</v>
      </c>
      <c r="F161" s="171">
        <v>500000000</v>
      </c>
      <c r="G161" s="171">
        <v>75000000</v>
      </c>
      <c r="H161" s="172">
        <v>-90000000</v>
      </c>
      <c r="I161" s="170">
        <v>180861406.5</v>
      </c>
      <c r="J161" s="172">
        <v>516515095.25</v>
      </c>
      <c r="K161" s="171">
        <v>694623061.00000024</v>
      </c>
      <c r="L161" s="174">
        <v>4255521683.7835798</v>
      </c>
      <c r="M161" s="175">
        <v>2014</v>
      </c>
      <c r="N161" s="168">
        <v>6</v>
      </c>
      <c r="O161" s="163"/>
      <c r="P161" s="164">
        <f t="shared" si="2"/>
        <v>0.1552944021351147</v>
      </c>
      <c r="Q161" s="165"/>
    </row>
    <row r="162" spans="2:17" s="166" customFormat="1" x14ac:dyDescent="0.2">
      <c r="B162" s="167">
        <v>2014</v>
      </c>
      <c r="C162" s="168">
        <v>10</v>
      </c>
      <c r="D162" s="169" t="s">
        <v>1</v>
      </c>
      <c r="E162" s="170">
        <v>131000000</v>
      </c>
      <c r="F162" s="171">
        <v>544000000</v>
      </c>
      <c r="G162" s="171">
        <v>47000000</v>
      </c>
      <c r="H162" s="172">
        <v>-70000000</v>
      </c>
      <c r="I162" s="170">
        <v>135591348.5</v>
      </c>
      <c r="J162" s="172">
        <v>557685391.25</v>
      </c>
      <c r="K162" s="171">
        <v>639214321</v>
      </c>
      <c r="L162" s="174">
        <v>4489467924.5354099</v>
      </c>
      <c r="M162" s="175">
        <v>2014</v>
      </c>
      <c r="N162" s="168">
        <v>7</v>
      </c>
      <c r="O162" s="163"/>
      <c r="P162" s="164">
        <f t="shared" si="2"/>
        <v>0.14471022664033123</v>
      </c>
      <c r="Q162" s="165"/>
    </row>
    <row r="163" spans="2:17" s="166" customFormat="1" x14ac:dyDescent="0.2">
      <c r="B163" s="167">
        <v>2014</v>
      </c>
      <c r="C163" s="168">
        <v>11</v>
      </c>
      <c r="D163" s="169" t="s">
        <v>1</v>
      </c>
      <c r="E163" s="170">
        <v>115000000</v>
      </c>
      <c r="F163" s="171">
        <v>596000000</v>
      </c>
      <c r="G163" s="171">
        <v>161000000</v>
      </c>
      <c r="H163" s="172">
        <v>-121000000</v>
      </c>
      <c r="I163" s="170">
        <v>148307975.5</v>
      </c>
      <c r="J163" s="172">
        <v>652526291.5</v>
      </c>
      <c r="K163" s="171">
        <v>772729559</v>
      </c>
      <c r="L163" s="174">
        <v>4294594288.7891102</v>
      </c>
      <c r="M163" s="175">
        <v>2014</v>
      </c>
      <c r="N163" s="168">
        <v>8</v>
      </c>
      <c r="O163" s="163"/>
      <c r="P163" s="164">
        <f t="shared" si="2"/>
        <v>0.16683539089270574</v>
      </c>
      <c r="Q163" s="165"/>
    </row>
    <row r="164" spans="2:17" s="166" customFormat="1" x14ac:dyDescent="0.2">
      <c r="B164" s="176">
        <v>2014</v>
      </c>
      <c r="C164" s="177">
        <v>12</v>
      </c>
      <c r="D164" s="178" t="s">
        <v>1</v>
      </c>
      <c r="E164" s="179">
        <v>93000000</v>
      </c>
      <c r="F164" s="180">
        <v>612000000</v>
      </c>
      <c r="G164" s="180">
        <v>130000000</v>
      </c>
      <c r="H164" s="181">
        <v>-126000000</v>
      </c>
      <c r="I164" s="179">
        <v>109670840.75</v>
      </c>
      <c r="J164" s="181">
        <v>713507626.25</v>
      </c>
      <c r="K164" s="180">
        <v>824987323</v>
      </c>
      <c r="L164" s="182">
        <v>4490673792.2416801</v>
      </c>
      <c r="M164" s="183">
        <v>2014</v>
      </c>
      <c r="N164" s="184">
        <v>9</v>
      </c>
      <c r="O164" s="186"/>
      <c r="P164" s="187">
        <f t="shared" si="2"/>
        <v>0.15863868230964909</v>
      </c>
      <c r="Q164" s="165"/>
    </row>
    <row r="165" spans="2:17" s="103" customFormat="1" x14ac:dyDescent="0.2">
      <c r="B165" s="91">
        <v>2015</v>
      </c>
      <c r="C165" s="92">
        <v>1</v>
      </c>
      <c r="D165" s="93" t="s">
        <v>1</v>
      </c>
      <c r="E165" s="94">
        <v>86000000</v>
      </c>
      <c r="F165" s="95">
        <v>659000000</v>
      </c>
      <c r="G165" s="95">
        <v>187000000</v>
      </c>
      <c r="H165" s="96">
        <v>-137000000</v>
      </c>
      <c r="I165" s="94">
        <v>104677840</v>
      </c>
      <c r="J165" s="96">
        <v>776995332.75</v>
      </c>
      <c r="K165" s="97">
        <v>871549613.00000024</v>
      </c>
      <c r="L165" s="98">
        <v>4790792992.6272497</v>
      </c>
      <c r="M165" s="99">
        <v>2014</v>
      </c>
      <c r="N165" s="92">
        <v>10</v>
      </c>
      <c r="O165" s="100"/>
      <c r="P165" s="101">
        <f t="shared" si="2"/>
        <v>0.16391308787455078</v>
      </c>
      <c r="Q165" s="102"/>
    </row>
    <row r="166" spans="2:17" s="103" customFormat="1" x14ac:dyDescent="0.2">
      <c r="B166" s="104">
        <v>2015</v>
      </c>
      <c r="C166" s="105">
        <v>2</v>
      </c>
      <c r="D166" s="106" t="s">
        <v>1</v>
      </c>
      <c r="E166" s="94">
        <v>68000000</v>
      </c>
      <c r="F166" s="95">
        <v>620000000</v>
      </c>
      <c r="G166" s="95">
        <v>141000000</v>
      </c>
      <c r="H166" s="96">
        <v>-139000000</v>
      </c>
      <c r="I166" s="107">
        <v>73598053.75</v>
      </c>
      <c r="J166" s="108">
        <v>641539956.5</v>
      </c>
      <c r="K166" s="97">
        <v>739949181.00000012</v>
      </c>
      <c r="L166" s="109">
        <v>4800146196.2889404</v>
      </c>
      <c r="M166" s="110">
        <v>2014</v>
      </c>
      <c r="N166" s="105">
        <v>11</v>
      </c>
      <c r="O166" s="100"/>
      <c r="P166" s="101">
        <f t="shared" si="2"/>
        <v>0.14371455901089145</v>
      </c>
      <c r="Q166" s="102"/>
    </row>
    <row r="167" spans="2:17" s="103" customFormat="1" x14ac:dyDescent="0.2">
      <c r="B167" s="104">
        <v>2015</v>
      </c>
      <c r="C167" s="105">
        <v>3</v>
      </c>
      <c r="D167" s="106" t="s">
        <v>1</v>
      </c>
      <c r="E167" s="107">
        <v>100000000</v>
      </c>
      <c r="F167" s="97">
        <v>684000000</v>
      </c>
      <c r="G167" s="97">
        <v>155000000</v>
      </c>
      <c r="H167" s="108">
        <v>-135000000</v>
      </c>
      <c r="I167" s="107">
        <v>91927249.5</v>
      </c>
      <c r="J167" s="108">
        <v>745153546.75</v>
      </c>
      <c r="K167" s="97">
        <v>843970186.99999988</v>
      </c>
      <c r="L167" s="109">
        <v>5189014778.8370199</v>
      </c>
      <c r="M167" s="110">
        <v>2014</v>
      </c>
      <c r="N167" s="105">
        <v>12</v>
      </c>
      <c r="O167" s="100"/>
      <c r="P167" s="101">
        <f t="shared" si="2"/>
        <v>0.16250381174681386</v>
      </c>
      <c r="Q167" s="102"/>
    </row>
    <row r="168" spans="2:17" s="103" customFormat="1" x14ac:dyDescent="0.2">
      <c r="B168" s="104">
        <v>2015</v>
      </c>
      <c r="C168" s="105">
        <v>4</v>
      </c>
      <c r="D168" s="106" t="s">
        <v>1</v>
      </c>
      <c r="E168" s="107">
        <v>150000000</v>
      </c>
      <c r="F168" s="97">
        <v>595000000</v>
      </c>
      <c r="G168" s="97">
        <v>77000000</v>
      </c>
      <c r="H168" s="108">
        <v>-98000000</v>
      </c>
      <c r="I168" s="107">
        <v>154384322.75</v>
      </c>
      <c r="J168" s="108">
        <v>731492680.75</v>
      </c>
      <c r="K168" s="97">
        <v>917115698.99999988</v>
      </c>
      <c r="L168" s="109">
        <v>5378906493.5728598</v>
      </c>
      <c r="M168" s="110">
        <v>2015</v>
      </c>
      <c r="N168" s="105">
        <v>1</v>
      </c>
      <c r="O168" s="100"/>
      <c r="P168" s="101">
        <f t="shared" si="2"/>
        <v>0.19495662134956748</v>
      </c>
      <c r="Q168" s="102"/>
    </row>
    <row r="169" spans="2:17" s="103" customFormat="1" x14ac:dyDescent="0.2">
      <c r="B169" s="104">
        <v>2015</v>
      </c>
      <c r="C169" s="105">
        <v>5</v>
      </c>
      <c r="D169" s="106" t="s">
        <v>1</v>
      </c>
      <c r="E169" s="107">
        <v>202000000</v>
      </c>
      <c r="F169" s="97">
        <v>596000000</v>
      </c>
      <c r="G169" s="97">
        <v>164000000</v>
      </c>
      <c r="H169" s="108">
        <v>-124000000</v>
      </c>
      <c r="I169" s="107">
        <v>220109804.75</v>
      </c>
      <c r="J169" s="108">
        <v>637579678.5</v>
      </c>
      <c r="K169" s="97">
        <v>864494889.99999964</v>
      </c>
      <c r="L169" s="109">
        <v>4976099952.3771496</v>
      </c>
      <c r="M169" s="110">
        <v>2015</v>
      </c>
      <c r="N169" s="105">
        <v>2</v>
      </c>
      <c r="O169" s="100"/>
      <c r="P169" s="101">
        <f t="shared" si="2"/>
        <v>0.19425024997834425</v>
      </c>
      <c r="Q169" s="102"/>
    </row>
    <row r="170" spans="2:17" s="103" customFormat="1" x14ac:dyDescent="0.2">
      <c r="B170" s="104">
        <v>2015</v>
      </c>
      <c r="C170" s="105">
        <v>6</v>
      </c>
      <c r="D170" s="106" t="s">
        <v>1</v>
      </c>
      <c r="E170" s="97">
        <v>190000000</v>
      </c>
      <c r="F170" s="97">
        <v>503000000</v>
      </c>
      <c r="G170" s="97">
        <v>140000000</v>
      </c>
      <c r="H170" s="108">
        <v>-116000000</v>
      </c>
      <c r="I170" s="107">
        <v>190873327.75</v>
      </c>
      <c r="J170" s="108">
        <v>503462459.25</v>
      </c>
      <c r="K170" s="97">
        <v>683338707.00000024</v>
      </c>
      <c r="L170" s="109">
        <v>5151145608.5362396</v>
      </c>
      <c r="M170" s="110">
        <v>2015</v>
      </c>
      <c r="N170" s="105">
        <v>3</v>
      </c>
      <c r="O170" s="111"/>
      <c r="P170" s="101">
        <f t="shared" si="2"/>
        <v>0.1575229270511076</v>
      </c>
      <c r="Q170" s="102"/>
    </row>
    <row r="171" spans="2:17" s="103" customFormat="1" x14ac:dyDescent="0.2">
      <c r="B171" s="104">
        <v>2015</v>
      </c>
      <c r="C171" s="105">
        <v>7</v>
      </c>
      <c r="D171" s="106" t="s">
        <v>1</v>
      </c>
      <c r="E171" s="107">
        <v>180000000</v>
      </c>
      <c r="F171" s="97">
        <v>543000000</v>
      </c>
      <c r="G171" s="97">
        <v>130000000</v>
      </c>
      <c r="H171" s="108">
        <v>-110000000</v>
      </c>
      <c r="I171" s="107">
        <v>143230764.75</v>
      </c>
      <c r="J171" s="108">
        <v>460720937.75</v>
      </c>
      <c r="K171" s="97">
        <v>622902687.99999988</v>
      </c>
      <c r="L171" s="109">
        <v>4543969819.3762598</v>
      </c>
      <c r="M171" s="110">
        <v>2015</v>
      </c>
      <c r="N171" s="105">
        <v>4</v>
      </c>
      <c r="O171" s="100"/>
      <c r="P171" s="101">
        <f t="shared" si="2"/>
        <v>0.13226636753846005</v>
      </c>
      <c r="Q171" s="102"/>
    </row>
    <row r="172" spans="2:17" s="103" customFormat="1" x14ac:dyDescent="0.2">
      <c r="B172" s="104">
        <v>2015</v>
      </c>
      <c r="C172" s="105">
        <v>8</v>
      </c>
      <c r="D172" s="106" t="s">
        <v>1</v>
      </c>
      <c r="E172" s="107">
        <v>161000000</v>
      </c>
      <c r="F172" s="97">
        <v>494000000</v>
      </c>
      <c r="G172" s="97">
        <v>137000000</v>
      </c>
      <c r="H172" s="108">
        <v>-81000000</v>
      </c>
      <c r="I172" s="107">
        <v>144721141</v>
      </c>
      <c r="J172" s="108">
        <v>453282578</v>
      </c>
      <c r="K172" s="97">
        <v>627035037.99999988</v>
      </c>
      <c r="L172" s="109">
        <v>4415384193.0479803</v>
      </c>
      <c r="M172" s="110">
        <v>2015</v>
      </c>
      <c r="N172" s="105">
        <v>5</v>
      </c>
      <c r="O172" s="100"/>
      <c r="P172" s="101">
        <f t="shared" si="2"/>
        <v>0.13558576294837288</v>
      </c>
      <c r="Q172" s="102"/>
    </row>
    <row r="173" spans="2:17" s="103" customFormat="1" x14ac:dyDescent="0.2">
      <c r="B173" s="104">
        <v>2015</v>
      </c>
      <c r="C173" s="105">
        <v>9</v>
      </c>
      <c r="D173" s="106" t="s">
        <v>1</v>
      </c>
      <c r="E173" s="107">
        <v>154000000</v>
      </c>
      <c r="F173" s="97">
        <v>546000000</v>
      </c>
      <c r="G173" s="97">
        <v>77000000</v>
      </c>
      <c r="H173" s="108">
        <v>-102000000</v>
      </c>
      <c r="I173" s="107">
        <v>118963851.25</v>
      </c>
      <c r="J173" s="108">
        <v>726805464</v>
      </c>
      <c r="K173" s="97">
        <v>890935679.00000024</v>
      </c>
      <c r="L173" s="109">
        <v>4407839544.3650303</v>
      </c>
      <c r="M173" s="110">
        <v>2015</v>
      </c>
      <c r="N173" s="105">
        <v>6</v>
      </c>
      <c r="O173" s="100"/>
      <c r="P173" s="101">
        <f t="shared" si="2"/>
        <v>0.18668499382482612</v>
      </c>
      <c r="Q173" s="102"/>
    </row>
    <row r="174" spans="2:17" s="103" customFormat="1" x14ac:dyDescent="0.2">
      <c r="B174" s="104">
        <v>2015</v>
      </c>
      <c r="C174" s="105">
        <v>10</v>
      </c>
      <c r="D174" s="106" t="s">
        <v>1</v>
      </c>
      <c r="E174" s="107">
        <v>100000000</v>
      </c>
      <c r="F174" s="97">
        <v>558000000</v>
      </c>
      <c r="G174" s="97">
        <v>55000000</v>
      </c>
      <c r="H174" s="108">
        <v>-75000000</v>
      </c>
      <c r="I174" s="107">
        <v>135558408.5</v>
      </c>
      <c r="J174" s="108">
        <v>592121921.5</v>
      </c>
      <c r="K174" s="97">
        <v>723835833</v>
      </c>
      <c r="L174" s="109">
        <v>4566177432.2515097</v>
      </c>
      <c r="M174" s="110">
        <v>2015</v>
      </c>
      <c r="N174" s="105">
        <v>7</v>
      </c>
      <c r="O174" s="100"/>
      <c r="P174" s="101">
        <f t="shared" si="2"/>
        <v>0.1499987132446364</v>
      </c>
      <c r="Q174" s="102"/>
    </row>
    <row r="175" spans="2:17" s="103" customFormat="1" x14ac:dyDescent="0.2">
      <c r="B175" s="104">
        <v>2015</v>
      </c>
      <c r="C175" s="105">
        <v>11</v>
      </c>
      <c r="D175" s="106" t="s">
        <v>1</v>
      </c>
      <c r="E175" s="107">
        <v>92000000</v>
      </c>
      <c r="F175" s="97">
        <v>630000000</v>
      </c>
      <c r="G175" s="97">
        <v>166000000</v>
      </c>
      <c r="H175" s="108">
        <v>-150000000</v>
      </c>
      <c r="I175" s="107">
        <v>91708859.75</v>
      </c>
      <c r="J175" s="108">
        <v>725029062</v>
      </c>
      <c r="K175" s="97">
        <v>806974631</v>
      </c>
      <c r="L175" s="109">
        <v>4410519998.5318699</v>
      </c>
      <c r="M175" s="110">
        <v>2015</v>
      </c>
      <c r="N175" s="105">
        <v>8</v>
      </c>
      <c r="O175" s="100"/>
      <c r="P175" s="101">
        <f t="shared" si="2"/>
        <v>0.16546988121724771</v>
      </c>
      <c r="Q175" s="102"/>
    </row>
    <row r="176" spans="2:17" s="103" customFormat="1" x14ac:dyDescent="0.2">
      <c r="B176" s="114">
        <v>2015</v>
      </c>
      <c r="C176" s="115">
        <v>12</v>
      </c>
      <c r="D176" s="116" t="s">
        <v>1</v>
      </c>
      <c r="E176" s="117">
        <v>100000000</v>
      </c>
      <c r="F176" s="118">
        <v>672000000</v>
      </c>
      <c r="G176" s="118">
        <v>130000000</v>
      </c>
      <c r="H176" s="119">
        <v>-154000000</v>
      </c>
      <c r="I176" s="117">
        <v>80196222.75</v>
      </c>
      <c r="J176" s="119">
        <v>539812928.25</v>
      </c>
      <c r="K176" s="118">
        <v>583888984</v>
      </c>
      <c r="L176" s="120">
        <v>4530462239.7428398</v>
      </c>
      <c r="M176" s="121">
        <v>2015</v>
      </c>
      <c r="N176" s="122">
        <v>9</v>
      </c>
      <c r="O176" s="100"/>
      <c r="P176" s="112">
        <f t="shared" si="2"/>
        <v>0.12087544651330619</v>
      </c>
      <c r="Q176" s="113"/>
    </row>
    <row r="177" spans="2:17" s="166" customFormat="1" x14ac:dyDescent="0.2">
      <c r="B177" s="188">
        <v>2016</v>
      </c>
      <c r="C177" s="189">
        <v>1</v>
      </c>
      <c r="D177" s="157" t="s">
        <v>1</v>
      </c>
      <c r="E177" s="190">
        <v>91000000</v>
      </c>
      <c r="F177" s="190">
        <v>740000000</v>
      </c>
      <c r="G177" s="190">
        <v>220000000</v>
      </c>
      <c r="H177" s="191">
        <v>-164000000</v>
      </c>
      <c r="I177" s="192">
        <v>60633809.75</v>
      </c>
      <c r="J177" s="191">
        <v>641738184.5</v>
      </c>
      <c r="K177" s="190">
        <v>681505860.00000012</v>
      </c>
      <c r="L177" s="193">
        <v>4851243815.7600002</v>
      </c>
      <c r="M177" s="194">
        <v>2015</v>
      </c>
      <c r="N177" s="189">
        <v>10</v>
      </c>
      <c r="O177" s="195"/>
      <c r="P177" s="196">
        <f t="shared" si="2"/>
        <v>0.12901584467628829</v>
      </c>
      <c r="Q177" s="197"/>
    </row>
    <row r="178" spans="2:17" s="166" customFormat="1" x14ac:dyDescent="0.2">
      <c r="B178" s="167">
        <v>2016</v>
      </c>
      <c r="C178" s="168">
        <v>2</v>
      </c>
      <c r="D178" s="169" t="s">
        <v>1</v>
      </c>
      <c r="E178" s="171">
        <v>77000000</v>
      </c>
      <c r="F178" s="171">
        <v>707000000</v>
      </c>
      <c r="G178" s="171">
        <v>170000000</v>
      </c>
      <c r="H178" s="172">
        <v>-165000000</v>
      </c>
      <c r="I178" s="170">
        <v>91397716.5</v>
      </c>
      <c r="J178" s="172">
        <v>770864953.75</v>
      </c>
      <c r="K178" s="171">
        <v>931699243.00000036</v>
      </c>
      <c r="L178" s="174">
        <v>4935870599.1798801</v>
      </c>
      <c r="M178" s="175">
        <v>2015</v>
      </c>
      <c r="N178" s="168">
        <v>11</v>
      </c>
      <c r="O178" s="198"/>
      <c r="P178" s="164">
        <f t="shared" si="2"/>
        <v>0.17109657457951269</v>
      </c>
      <c r="Q178" s="197"/>
    </row>
    <row r="179" spans="2:17" s="166" customFormat="1" x14ac:dyDescent="0.2">
      <c r="B179" s="167">
        <v>2016</v>
      </c>
      <c r="C179" s="168">
        <v>3</v>
      </c>
      <c r="D179" s="169" t="s">
        <v>1</v>
      </c>
      <c r="E179" s="171">
        <v>125000000</v>
      </c>
      <c r="F179" s="171">
        <v>785000000</v>
      </c>
      <c r="G179" s="171">
        <v>191000000</v>
      </c>
      <c r="H179" s="172">
        <v>-152000000</v>
      </c>
      <c r="I179" s="170">
        <v>88910270.75</v>
      </c>
      <c r="J179" s="172">
        <v>768416619</v>
      </c>
      <c r="K179" s="171">
        <v>860534071.00000024</v>
      </c>
      <c r="L179" s="174">
        <v>5129322528.9699202</v>
      </c>
      <c r="M179" s="175">
        <v>2015</v>
      </c>
      <c r="N179" s="168">
        <v>12</v>
      </c>
      <c r="O179" s="198"/>
      <c r="P179" s="164">
        <f t="shared" si="2"/>
        <v>0.16396878216548783</v>
      </c>
      <c r="Q179" s="197"/>
    </row>
    <row r="180" spans="2:17" s="166" customFormat="1" x14ac:dyDescent="0.2">
      <c r="B180" s="167">
        <v>2016</v>
      </c>
      <c r="C180" s="168">
        <v>4</v>
      </c>
      <c r="D180" s="169" t="s">
        <v>1</v>
      </c>
      <c r="E180" s="171">
        <v>192000000</v>
      </c>
      <c r="F180" s="171">
        <v>660000000</v>
      </c>
      <c r="G180" s="171">
        <v>91000000</v>
      </c>
      <c r="H180" s="172">
        <v>-117000000</v>
      </c>
      <c r="I180" s="170">
        <v>172446339.5</v>
      </c>
      <c r="J180" s="172">
        <v>710519638.25</v>
      </c>
      <c r="K180" s="171">
        <v>903862678.99999988</v>
      </c>
      <c r="L180" s="174">
        <v>5444075462.2993088</v>
      </c>
      <c r="M180" s="175">
        <v>2016</v>
      </c>
      <c r="N180" s="168">
        <v>1</v>
      </c>
      <c r="O180" s="198"/>
      <c r="P180" s="164">
        <f t="shared" si="2"/>
        <v>0.19135056903173966</v>
      </c>
      <c r="Q180" s="197"/>
    </row>
    <row r="181" spans="2:17" s="166" customFormat="1" x14ac:dyDescent="0.2">
      <c r="B181" s="167">
        <v>2016</v>
      </c>
      <c r="C181" s="168">
        <v>5</v>
      </c>
      <c r="D181" s="169" t="s">
        <v>1</v>
      </c>
      <c r="E181" s="171">
        <v>215000000</v>
      </c>
      <c r="F181" s="171">
        <v>649000000</v>
      </c>
      <c r="G181" s="171">
        <v>195000000</v>
      </c>
      <c r="H181" s="172">
        <v>-146411000</v>
      </c>
      <c r="I181" s="170">
        <v>204383339.5</v>
      </c>
      <c r="J181" s="172">
        <v>741813692.75</v>
      </c>
      <c r="K181" s="171">
        <v>952879435.00000012</v>
      </c>
      <c r="L181" s="174">
        <v>5039625558.6594801</v>
      </c>
      <c r="M181" s="175">
        <v>2016</v>
      </c>
      <c r="N181" s="168">
        <v>2</v>
      </c>
      <c r="O181" s="198"/>
      <c r="P181" s="164">
        <f t="shared" si="2"/>
        <v>0.21118845080446297</v>
      </c>
      <c r="Q181" s="197"/>
    </row>
    <row r="182" spans="2:17" s="166" customFormat="1" x14ac:dyDescent="0.2">
      <c r="B182" s="167">
        <v>2016</v>
      </c>
      <c r="C182" s="168">
        <v>6</v>
      </c>
      <c r="D182" s="169" t="s">
        <v>1</v>
      </c>
      <c r="E182" s="171">
        <v>203000000</v>
      </c>
      <c r="F182" s="171">
        <v>540000000</v>
      </c>
      <c r="G182" s="171">
        <v>162000000</v>
      </c>
      <c r="H182" s="172">
        <v>-135000000</v>
      </c>
      <c r="I182" s="170">
        <v>222151132.5</v>
      </c>
      <c r="J182" s="172">
        <v>508115833</v>
      </c>
      <c r="K182" s="171">
        <v>705390885.99999964</v>
      </c>
      <c r="L182" s="174">
        <v>5228598263.8129902</v>
      </c>
      <c r="M182" s="175">
        <v>2016</v>
      </c>
      <c r="N182" s="168">
        <v>3</v>
      </c>
      <c r="O182" s="198"/>
      <c r="P182" s="164">
        <f t="shared" si="2"/>
        <v>0.16315417147643388</v>
      </c>
      <c r="Q182" s="197"/>
    </row>
    <row r="183" spans="2:17" s="166" customFormat="1" x14ac:dyDescent="0.2">
      <c r="B183" s="167">
        <v>2016</v>
      </c>
      <c r="C183" s="168">
        <v>7</v>
      </c>
      <c r="D183" s="169" t="s">
        <v>1</v>
      </c>
      <c r="E183" s="171">
        <v>185000000</v>
      </c>
      <c r="F183" s="171">
        <v>577000000</v>
      </c>
      <c r="G183" s="171">
        <v>150000000</v>
      </c>
      <c r="H183" s="172">
        <v>-127000000</v>
      </c>
      <c r="I183" s="170">
        <v>218947656.5</v>
      </c>
      <c r="J183" s="172">
        <v>636573921.5</v>
      </c>
      <c r="K183" s="171">
        <v>829126141.00000012</v>
      </c>
      <c r="L183" s="174">
        <v>4614389088.14293</v>
      </c>
      <c r="M183" s="175">
        <v>2016</v>
      </c>
      <c r="N183" s="168">
        <v>4</v>
      </c>
      <c r="O183" s="198"/>
      <c r="P183" s="164">
        <f t="shared" si="2"/>
        <v>0.19045494845814565</v>
      </c>
      <c r="Q183" s="165"/>
    </row>
    <row r="184" spans="2:17" s="166" customFormat="1" x14ac:dyDescent="0.2">
      <c r="B184" s="167">
        <v>2016</v>
      </c>
      <c r="C184" s="168">
        <v>8</v>
      </c>
      <c r="D184" s="169" t="s">
        <v>1</v>
      </c>
      <c r="E184" s="171">
        <v>167000000</v>
      </c>
      <c r="F184" s="171">
        <v>524000000</v>
      </c>
      <c r="G184" s="171">
        <v>160000000</v>
      </c>
      <c r="H184" s="172">
        <v>-94000000</v>
      </c>
      <c r="I184" s="170">
        <v>214571644</v>
      </c>
      <c r="J184" s="172">
        <v>585572952.75</v>
      </c>
      <c r="K184" s="171">
        <v>791580930.00000024</v>
      </c>
      <c r="L184" s="174">
        <v>4480344586.2959299</v>
      </c>
      <c r="M184" s="175">
        <v>2016</v>
      </c>
      <c r="N184" s="168">
        <v>5</v>
      </c>
      <c r="O184" s="198"/>
      <c r="P184" s="164">
        <f t="shared" si="2"/>
        <v>0.18016532889464157</v>
      </c>
      <c r="Q184" s="165"/>
    </row>
    <row r="185" spans="2:17" s="166" customFormat="1" x14ac:dyDescent="0.2">
      <c r="B185" s="167">
        <v>2016</v>
      </c>
      <c r="C185" s="168">
        <v>9</v>
      </c>
      <c r="D185" s="169" t="s">
        <v>1</v>
      </c>
      <c r="E185" s="171">
        <v>161000000</v>
      </c>
      <c r="F185" s="171">
        <v>574000000</v>
      </c>
      <c r="G185" s="171">
        <v>88000000</v>
      </c>
      <c r="H185" s="172">
        <v>-117000000</v>
      </c>
      <c r="I185" s="170">
        <v>157272858</v>
      </c>
      <c r="J185" s="172">
        <v>484770462</v>
      </c>
      <c r="K185" s="171">
        <v>612147483</v>
      </c>
      <c r="L185" s="174">
        <v>4475931929.2395802</v>
      </c>
      <c r="M185" s="175">
        <v>2016</v>
      </c>
      <c r="N185" s="168">
        <v>6</v>
      </c>
      <c r="O185" s="198"/>
      <c r="P185" s="164">
        <f t="shared" si="2"/>
        <v>0.14078498468917813</v>
      </c>
      <c r="Q185" s="165"/>
    </row>
    <row r="186" spans="2:17" s="166" customFormat="1" x14ac:dyDescent="0.2">
      <c r="B186" s="167">
        <v>2016</v>
      </c>
      <c r="C186" s="168">
        <v>10</v>
      </c>
      <c r="D186" s="169" t="s">
        <v>1</v>
      </c>
      <c r="E186" s="171">
        <v>143000000</v>
      </c>
      <c r="F186" s="171">
        <v>619000000</v>
      </c>
      <c r="G186" s="171">
        <v>60000000</v>
      </c>
      <c r="H186" s="172">
        <v>-82000000</v>
      </c>
      <c r="I186" s="170">
        <v>127485772.25</v>
      </c>
      <c r="J186" s="172">
        <v>736746430</v>
      </c>
      <c r="K186" s="171">
        <v>803069707.9999994</v>
      </c>
      <c r="L186" s="174">
        <v>4491989233.8108997</v>
      </c>
      <c r="M186" s="175">
        <v>2016</v>
      </c>
      <c r="N186" s="168">
        <v>7</v>
      </c>
      <c r="O186" s="198"/>
      <c r="P186" s="164">
        <f t="shared" si="2"/>
        <v>0.17479218411188924</v>
      </c>
      <c r="Q186" s="165"/>
    </row>
    <row r="187" spans="2:17" s="166" customFormat="1" x14ac:dyDescent="0.2">
      <c r="B187" s="167">
        <v>2016</v>
      </c>
      <c r="C187" s="168">
        <v>11</v>
      </c>
      <c r="D187" s="169" t="s">
        <v>1</v>
      </c>
      <c r="E187" s="171">
        <v>127000000</v>
      </c>
      <c r="F187" s="171">
        <v>698000000</v>
      </c>
      <c r="G187" s="171">
        <v>181000000</v>
      </c>
      <c r="H187" s="172">
        <v>-163000000</v>
      </c>
      <c r="I187" s="170">
        <v>119413983.25</v>
      </c>
      <c r="J187" s="172">
        <v>816470396</v>
      </c>
      <c r="K187" s="171">
        <v>895973084.00000024</v>
      </c>
      <c r="L187" s="174">
        <v>4441168573.6599998</v>
      </c>
      <c r="M187" s="175">
        <v>2016</v>
      </c>
      <c r="N187" s="168">
        <v>8</v>
      </c>
      <c r="O187" s="198"/>
      <c r="P187" s="164">
        <f t="shared" si="2"/>
        <v>0.1775892581079859</v>
      </c>
      <c r="Q187" s="165"/>
    </row>
    <row r="188" spans="2:17" s="166" customFormat="1" x14ac:dyDescent="0.2">
      <c r="B188" s="176">
        <v>2016</v>
      </c>
      <c r="C188" s="177">
        <v>12</v>
      </c>
      <c r="D188" s="199" t="s">
        <v>1</v>
      </c>
      <c r="E188" s="200">
        <v>103000000</v>
      </c>
      <c r="F188" s="200">
        <v>704000000</v>
      </c>
      <c r="G188" s="200">
        <v>141000000</v>
      </c>
      <c r="H188" s="201">
        <v>-167000000</v>
      </c>
      <c r="I188" s="202">
        <v>92301689</v>
      </c>
      <c r="J188" s="201">
        <v>789324310.5</v>
      </c>
      <c r="K188" s="200">
        <v>813194993</v>
      </c>
      <c r="L188" s="203">
        <v>4560453101</v>
      </c>
      <c r="M188" s="183">
        <v>2016</v>
      </c>
      <c r="N188" s="177">
        <v>9</v>
      </c>
      <c r="O188" s="204"/>
      <c r="P188" s="205">
        <f t="shared" si="2"/>
        <v>0.16142292271342343</v>
      </c>
      <c r="Q188" s="165"/>
    </row>
    <row r="189" spans="2:17" x14ac:dyDescent="0.2">
      <c r="B189" s="56">
        <v>2017</v>
      </c>
      <c r="C189" s="62">
        <v>1</v>
      </c>
      <c r="D189" s="42" t="s">
        <v>1</v>
      </c>
      <c r="E189" s="43">
        <v>94000000</v>
      </c>
      <c r="F189" s="44">
        <v>743000000</v>
      </c>
      <c r="G189" s="44">
        <v>221000000</v>
      </c>
      <c r="H189" s="148">
        <v>-167000000</v>
      </c>
      <c r="I189" s="43">
        <v>67927207.5</v>
      </c>
      <c r="J189" s="45">
        <v>809946433.25</v>
      </c>
      <c r="K189" s="44">
        <v>841162851.00000012</v>
      </c>
      <c r="L189" s="46">
        <v>4944341228.0767736</v>
      </c>
      <c r="M189" s="149">
        <v>2016</v>
      </c>
      <c r="N189" s="62">
        <v>10</v>
      </c>
      <c r="O189" s="86"/>
      <c r="P189" s="101">
        <f t="shared" si="2"/>
        <v>0.14922690968709953</v>
      </c>
    </row>
    <row r="190" spans="2:17" x14ac:dyDescent="0.2">
      <c r="B190" s="48">
        <v>2017</v>
      </c>
      <c r="C190" s="63">
        <v>2</v>
      </c>
      <c r="D190" s="37" t="s">
        <v>1</v>
      </c>
      <c r="E190" s="43">
        <v>78000000</v>
      </c>
      <c r="F190" s="44">
        <v>708000000</v>
      </c>
      <c r="G190" s="44">
        <v>170000000</v>
      </c>
      <c r="H190" s="45">
        <v>-167000000</v>
      </c>
      <c r="I190" s="39">
        <v>64469320</v>
      </c>
      <c r="J190" s="40">
        <v>625599368.5</v>
      </c>
      <c r="K190" s="38">
        <v>680804606.00000012</v>
      </c>
      <c r="L190" s="41">
        <v>5269937997.4937506</v>
      </c>
      <c r="M190" s="150">
        <v>2016</v>
      </c>
      <c r="N190" s="63">
        <v>11</v>
      </c>
      <c r="O190" s="86"/>
      <c r="P190" s="101">
        <f t="shared" si="2"/>
        <v>0.13606958619886114</v>
      </c>
    </row>
    <row r="191" spans="2:17" x14ac:dyDescent="0.2">
      <c r="B191" s="48">
        <v>2017</v>
      </c>
      <c r="C191" s="63">
        <v>3</v>
      </c>
      <c r="D191" s="37" t="s">
        <v>1</v>
      </c>
      <c r="E191" s="38">
        <v>107000000</v>
      </c>
      <c r="F191" s="38">
        <v>746000000</v>
      </c>
      <c r="G191" s="66">
        <v>190000000</v>
      </c>
      <c r="H191" s="40">
        <v>-151000000</v>
      </c>
      <c r="I191" s="39">
        <v>112551104</v>
      </c>
      <c r="J191" s="40">
        <v>789197165</v>
      </c>
      <c r="K191" s="38">
        <v>931178742</v>
      </c>
      <c r="L191" s="41">
        <v>5461591109.1212492</v>
      </c>
      <c r="M191" s="150">
        <v>2016</v>
      </c>
      <c r="N191" s="63">
        <v>12</v>
      </c>
      <c r="O191" s="86"/>
      <c r="P191" s="101">
        <f t="shared" si="2"/>
        <v>0.17454198619952563</v>
      </c>
    </row>
    <row r="192" spans="2:17" x14ac:dyDescent="0.2">
      <c r="B192" s="48">
        <v>2017</v>
      </c>
      <c r="C192" s="63">
        <v>4</v>
      </c>
      <c r="D192" s="37" t="s">
        <v>1</v>
      </c>
      <c r="E192" s="39">
        <v>156000000</v>
      </c>
      <c r="F192" s="38">
        <v>609000000</v>
      </c>
      <c r="G192" s="38">
        <v>90000000</v>
      </c>
      <c r="H192" s="40">
        <v>-116000000</v>
      </c>
      <c r="I192" s="39">
        <v>141880269.75</v>
      </c>
      <c r="J192" s="40">
        <v>895460544.25</v>
      </c>
      <c r="K192" s="38">
        <v>1011461669.9999996</v>
      </c>
      <c r="L192" s="41">
        <v>5882810564.0647135</v>
      </c>
      <c r="M192" s="150">
        <v>2017</v>
      </c>
      <c r="N192" s="63">
        <v>1</v>
      </c>
      <c r="O192" s="86"/>
      <c r="P192" s="101">
        <f t="shared" si="2"/>
        <v>0.22411402147178147</v>
      </c>
    </row>
    <row r="193" spans="2:17" x14ac:dyDescent="0.2">
      <c r="B193" s="48">
        <v>2017</v>
      </c>
      <c r="C193" s="63">
        <v>5</v>
      </c>
      <c r="D193" s="37" t="s">
        <v>1</v>
      </c>
      <c r="E193" s="39">
        <v>185000000</v>
      </c>
      <c r="F193" s="38">
        <v>657000000</v>
      </c>
      <c r="G193" s="38">
        <v>192000000</v>
      </c>
      <c r="H193" s="40">
        <v>-145000000</v>
      </c>
      <c r="I193" s="39">
        <v>191591094.25</v>
      </c>
      <c r="J193" s="40">
        <v>713479847.75</v>
      </c>
      <c r="K193" s="38">
        <v>905013990</v>
      </c>
      <c r="L193" s="41">
        <v>5071439605.1112242</v>
      </c>
      <c r="M193" s="150">
        <v>2017</v>
      </c>
      <c r="N193" s="63">
        <v>2</v>
      </c>
      <c r="O193" s="86"/>
      <c r="P193" s="101">
        <f t="shared" si="2"/>
        <v>0.19876335974253026</v>
      </c>
    </row>
    <row r="194" spans="2:17" x14ac:dyDescent="0.2">
      <c r="B194" s="48">
        <v>2017</v>
      </c>
      <c r="C194" s="63">
        <v>6</v>
      </c>
      <c r="D194" s="37" t="s">
        <v>1</v>
      </c>
      <c r="E194" s="38">
        <v>198000000</v>
      </c>
      <c r="F194" s="38">
        <v>530000000</v>
      </c>
      <c r="G194" s="38">
        <v>159000000</v>
      </c>
      <c r="H194" s="40">
        <v>-132000000</v>
      </c>
      <c r="I194" s="39">
        <v>162439783.75</v>
      </c>
      <c r="J194" s="40">
        <v>644934564.5</v>
      </c>
      <c r="K194" s="38">
        <v>813449550</v>
      </c>
      <c r="L194" s="41">
        <v>5166368784.00809</v>
      </c>
      <c r="M194" s="150">
        <v>2017</v>
      </c>
      <c r="N194" s="63">
        <v>3</v>
      </c>
      <c r="O194" s="87"/>
      <c r="P194" s="101">
        <f t="shared" si="2"/>
        <v>0.18169795244596151</v>
      </c>
    </row>
    <row r="195" spans="2:17" x14ac:dyDescent="0.2">
      <c r="B195" s="48">
        <v>2017</v>
      </c>
      <c r="C195" s="63">
        <v>7</v>
      </c>
      <c r="D195" s="37" t="s">
        <v>1</v>
      </c>
      <c r="E195" s="39">
        <v>184000000</v>
      </c>
      <c r="F195" s="38">
        <v>571000000</v>
      </c>
      <c r="G195" s="38">
        <v>143000000</v>
      </c>
      <c r="H195" s="40">
        <v>-121000000</v>
      </c>
      <c r="I195" s="39">
        <v>153964594.75</v>
      </c>
      <c r="J195" s="40">
        <v>601437507.75</v>
      </c>
      <c r="K195" s="38">
        <v>804131806.99999964</v>
      </c>
      <c r="L195" s="41">
        <v>4628629691.2065945</v>
      </c>
      <c r="M195" s="150">
        <v>2017</v>
      </c>
      <c r="N195" s="63">
        <v>4</v>
      </c>
      <c r="O195" s="86"/>
      <c r="P195" s="101">
        <f t="shared" si="2"/>
        <v>0.16594739940793954</v>
      </c>
    </row>
    <row r="196" spans="2:17" x14ac:dyDescent="0.2">
      <c r="B196" s="48">
        <v>2017</v>
      </c>
      <c r="C196" s="63">
        <v>8</v>
      </c>
      <c r="D196" s="37" t="s">
        <v>1</v>
      </c>
      <c r="E196" s="39">
        <v>166000000</v>
      </c>
      <c r="F196" s="38">
        <v>530000000</v>
      </c>
      <c r="G196" s="38">
        <v>152000000</v>
      </c>
      <c r="H196" s="40">
        <v>-100000000</v>
      </c>
      <c r="I196" s="39">
        <v>170412319.5</v>
      </c>
      <c r="J196" s="40">
        <v>580095101.25</v>
      </c>
      <c r="K196" s="38">
        <v>767248593.99999976</v>
      </c>
      <c r="L196" s="41">
        <v>4553509978.76264</v>
      </c>
      <c r="M196" s="150">
        <v>2017</v>
      </c>
      <c r="N196" s="63">
        <v>5</v>
      </c>
      <c r="O196" s="86"/>
      <c r="P196" s="101">
        <f t="shared" si="2"/>
        <v>0.16604098816456217</v>
      </c>
    </row>
    <row r="197" spans="2:17" x14ac:dyDescent="0.2">
      <c r="B197" s="48">
        <v>2017</v>
      </c>
      <c r="C197" s="63">
        <v>9</v>
      </c>
      <c r="D197" s="37" t="s">
        <v>1</v>
      </c>
      <c r="E197" s="39">
        <v>155000000</v>
      </c>
      <c r="F197" s="38">
        <v>525000000</v>
      </c>
      <c r="G197" s="38">
        <v>90000000</v>
      </c>
      <c r="H197" s="40">
        <v>-115000000</v>
      </c>
      <c r="I197" s="39">
        <v>179648114.75</v>
      </c>
      <c r="J197" s="40">
        <v>736028132</v>
      </c>
      <c r="K197" s="38">
        <v>933529268.00000012</v>
      </c>
      <c r="L197" s="41">
        <v>4443497229.2278299</v>
      </c>
      <c r="M197" s="150">
        <v>2017</v>
      </c>
      <c r="N197" s="63">
        <v>6</v>
      </c>
      <c r="O197" s="86"/>
      <c r="P197" s="101">
        <f t="shared" ref="P197:P261" si="3">IF(ISBLANK(L200),"",(I197+J197)/L200)</f>
        <v>0.19660445989772982</v>
      </c>
    </row>
    <row r="198" spans="2:17" x14ac:dyDescent="0.2">
      <c r="B198" s="48">
        <v>2017</v>
      </c>
      <c r="C198" s="63">
        <v>10</v>
      </c>
      <c r="D198" s="37" t="s">
        <v>1</v>
      </c>
      <c r="E198" s="39">
        <v>134000000</v>
      </c>
      <c r="F198" s="38">
        <v>623000000</v>
      </c>
      <c r="G198" s="38">
        <v>61000000</v>
      </c>
      <c r="H198" s="40">
        <v>-83000000</v>
      </c>
      <c r="I198" s="39">
        <v>146420159</v>
      </c>
      <c r="J198" s="40">
        <v>823253784.75</v>
      </c>
      <c r="K198" s="38">
        <v>997908636.00000036</v>
      </c>
      <c r="L198" s="41">
        <v>4552057490.4764595</v>
      </c>
      <c r="M198" s="150">
        <v>2017</v>
      </c>
      <c r="N198" s="63">
        <v>7</v>
      </c>
      <c r="O198" s="86"/>
      <c r="P198" s="101">
        <f t="shared" si="3"/>
        <v>0.19860131021866972</v>
      </c>
    </row>
    <row r="199" spans="2:17" x14ac:dyDescent="0.2">
      <c r="B199" s="48">
        <v>2017</v>
      </c>
      <c r="C199" s="63">
        <v>11</v>
      </c>
      <c r="D199" s="37" t="s">
        <v>1</v>
      </c>
      <c r="E199" s="39">
        <v>120000000</v>
      </c>
      <c r="F199" s="38">
        <v>680000000</v>
      </c>
      <c r="G199" s="38">
        <v>184000000</v>
      </c>
      <c r="H199" s="40">
        <v>-165000000</v>
      </c>
      <c r="I199" s="39">
        <v>126256725.25</v>
      </c>
      <c r="J199" s="40">
        <v>726964667.25</v>
      </c>
      <c r="K199" s="38">
        <v>848176583.99999988</v>
      </c>
      <c r="L199" s="41">
        <v>4520012974.1830788</v>
      </c>
      <c r="M199" s="150">
        <v>2017</v>
      </c>
      <c r="N199" s="63">
        <v>8</v>
      </c>
      <c r="O199" s="86"/>
      <c r="P199" s="101">
        <f t="shared" si="3"/>
        <v>0.16072858829712589</v>
      </c>
    </row>
    <row r="200" spans="2:17" x14ac:dyDescent="0.2">
      <c r="B200" s="49">
        <v>2017</v>
      </c>
      <c r="C200" s="64">
        <v>12</v>
      </c>
      <c r="D200" s="59" t="s">
        <v>1</v>
      </c>
      <c r="E200" s="14">
        <v>100000000</v>
      </c>
      <c r="F200" s="27">
        <v>693000000</v>
      </c>
      <c r="G200" s="27">
        <v>143000000</v>
      </c>
      <c r="H200" s="11">
        <v>-169000000</v>
      </c>
      <c r="I200" s="14">
        <v>104262879.5</v>
      </c>
      <c r="J200" s="11">
        <v>890844041.25</v>
      </c>
      <c r="K200" s="27">
        <v>1005075243.9999998</v>
      </c>
      <c r="L200" s="32">
        <v>4657454094.5119896</v>
      </c>
      <c r="M200" s="151">
        <v>2017</v>
      </c>
      <c r="N200" s="64">
        <v>9</v>
      </c>
      <c r="O200" s="86"/>
      <c r="P200" s="101">
        <f t="shared" si="3"/>
        <v>0.18125374843599151</v>
      </c>
    </row>
    <row r="201" spans="2:17" s="166" customFormat="1" x14ac:dyDescent="0.2">
      <c r="B201" s="155">
        <v>2018</v>
      </c>
      <c r="C201" s="156">
        <v>1</v>
      </c>
      <c r="D201" s="206" t="s">
        <v>1</v>
      </c>
      <c r="E201" s="158">
        <v>92000000</v>
      </c>
      <c r="F201" s="159">
        <v>726000000</v>
      </c>
      <c r="G201" s="159">
        <v>224000000</v>
      </c>
      <c r="H201" s="207">
        <v>-169000000</v>
      </c>
      <c r="I201" s="158">
        <v>110763567</v>
      </c>
      <c r="J201" s="160">
        <v>750306286.75</v>
      </c>
      <c r="K201" s="159">
        <v>859335952.99999976</v>
      </c>
      <c r="L201" s="161">
        <v>4882515340.3184586</v>
      </c>
      <c r="M201" s="208">
        <v>2017</v>
      </c>
      <c r="N201" s="156">
        <v>10</v>
      </c>
      <c r="O201" s="209"/>
      <c r="P201" s="196">
        <f t="shared" si="3"/>
        <v>0.15543578251872361</v>
      </c>
      <c r="Q201" s="165"/>
    </row>
    <row r="202" spans="2:17" s="166" customFormat="1" x14ac:dyDescent="0.2">
      <c r="B202" s="167">
        <v>2018</v>
      </c>
      <c r="C202" s="168">
        <v>2</v>
      </c>
      <c r="D202" s="169" t="s">
        <v>1</v>
      </c>
      <c r="E202" s="158">
        <v>62000000</v>
      </c>
      <c r="F202" s="159">
        <v>659000000</v>
      </c>
      <c r="G202" s="159">
        <v>165000000</v>
      </c>
      <c r="H202" s="160">
        <v>-160000000</v>
      </c>
      <c r="I202" s="170">
        <v>76526186.75</v>
      </c>
      <c r="J202" s="172">
        <v>598241012.75</v>
      </c>
      <c r="K202" s="171">
        <v>678208615.99999988</v>
      </c>
      <c r="L202" s="174">
        <v>5308460688.5411005</v>
      </c>
      <c r="M202" s="210">
        <v>2017</v>
      </c>
      <c r="N202" s="168">
        <v>11</v>
      </c>
      <c r="O202" s="163"/>
      <c r="P202" s="164">
        <f t="shared" si="3"/>
        <v>0.12908715202218349</v>
      </c>
      <c r="Q202" s="165"/>
    </row>
    <row r="203" spans="2:17" s="166" customFormat="1" x14ac:dyDescent="0.2">
      <c r="B203" s="167">
        <v>2018</v>
      </c>
      <c r="C203" s="168">
        <v>3</v>
      </c>
      <c r="D203" s="169" t="s">
        <v>1</v>
      </c>
      <c r="E203" s="171">
        <v>110000000</v>
      </c>
      <c r="F203" s="171">
        <v>740000000</v>
      </c>
      <c r="G203" s="211">
        <v>183000000</v>
      </c>
      <c r="H203" s="172">
        <v>-146000000</v>
      </c>
      <c r="I203" s="170">
        <v>82529113.25</v>
      </c>
      <c r="J203" s="172">
        <v>745068613.25</v>
      </c>
      <c r="K203" s="171">
        <v>812489138</v>
      </c>
      <c r="L203" s="174">
        <v>5490131538.4460316</v>
      </c>
      <c r="M203" s="210">
        <v>2017</v>
      </c>
      <c r="N203" s="168">
        <v>12</v>
      </c>
      <c r="O203" s="163"/>
      <c r="P203" s="164">
        <f t="shared" si="3"/>
        <v>0.14827952987303433</v>
      </c>
      <c r="Q203" s="165"/>
    </row>
    <row r="204" spans="2:17" s="166" customFormat="1" x14ac:dyDescent="0.2">
      <c r="B204" s="167">
        <v>2018</v>
      </c>
      <c r="C204" s="168">
        <v>4</v>
      </c>
      <c r="D204" s="169" t="s">
        <v>1</v>
      </c>
      <c r="E204" s="170">
        <v>162000000</v>
      </c>
      <c r="F204" s="171">
        <v>625000000</v>
      </c>
      <c r="G204" s="171">
        <v>90000000</v>
      </c>
      <c r="H204" s="172">
        <v>-112000000</v>
      </c>
      <c r="I204" s="170">
        <v>179074671.75</v>
      </c>
      <c r="J204" s="172">
        <v>795874031</v>
      </c>
      <c r="K204" s="171">
        <v>1004382410</v>
      </c>
      <c r="L204" s="174">
        <v>5539714471.1274996</v>
      </c>
      <c r="M204" s="210">
        <v>2018</v>
      </c>
      <c r="N204" s="168">
        <v>1</v>
      </c>
      <c r="O204" s="163"/>
      <c r="P204" s="164">
        <f t="shared" si="3"/>
        <v>0.2136341915376293</v>
      </c>
      <c r="Q204" s="165"/>
    </row>
    <row r="205" spans="2:17" s="166" customFormat="1" x14ac:dyDescent="0.2">
      <c r="B205" s="167">
        <v>2018</v>
      </c>
      <c r="C205" s="168">
        <v>5</v>
      </c>
      <c r="D205" s="169" t="s">
        <v>1</v>
      </c>
      <c r="E205" s="170">
        <v>213000000</v>
      </c>
      <c r="F205" s="171">
        <v>643000000</v>
      </c>
      <c r="G205" s="171">
        <v>180000000</v>
      </c>
      <c r="H205" s="172">
        <v>-152000000</v>
      </c>
      <c r="I205" s="170">
        <v>217727663.75</v>
      </c>
      <c r="J205" s="172">
        <v>560065272</v>
      </c>
      <c r="K205" s="171">
        <v>765432456</v>
      </c>
      <c r="L205" s="174">
        <v>5227221988.630146</v>
      </c>
      <c r="M205" s="210">
        <v>2018</v>
      </c>
      <c r="N205" s="168">
        <v>2</v>
      </c>
      <c r="O205" s="163"/>
      <c r="P205" s="164">
        <f t="shared" si="3"/>
        <v>0.17068217316132178</v>
      </c>
      <c r="Q205" s="165"/>
    </row>
    <row r="206" spans="2:17" s="166" customFormat="1" x14ac:dyDescent="0.2">
      <c r="B206" s="167">
        <v>2018</v>
      </c>
      <c r="C206" s="168">
        <v>6</v>
      </c>
      <c r="D206" s="169" t="s">
        <v>1</v>
      </c>
      <c r="E206" s="171">
        <v>201000000</v>
      </c>
      <c r="F206" s="171">
        <v>542000000</v>
      </c>
      <c r="G206" s="171">
        <v>153000000</v>
      </c>
      <c r="H206" s="172">
        <v>-128000000</v>
      </c>
      <c r="I206" s="170">
        <v>187503241</v>
      </c>
      <c r="J206" s="172">
        <v>671646665</v>
      </c>
      <c r="K206" s="171">
        <v>849433626</v>
      </c>
      <c r="L206" s="174">
        <v>5581334977.3137121</v>
      </c>
      <c r="M206" s="210">
        <v>2018</v>
      </c>
      <c r="N206" s="168">
        <v>3</v>
      </c>
      <c r="O206" s="198"/>
      <c r="P206" s="164">
        <f t="shared" si="3"/>
        <v>0.18704930096465813</v>
      </c>
      <c r="Q206" s="165"/>
    </row>
    <row r="207" spans="2:17" s="166" customFormat="1" x14ac:dyDescent="0.2">
      <c r="B207" s="167">
        <v>2018</v>
      </c>
      <c r="C207" s="168">
        <v>7</v>
      </c>
      <c r="D207" s="169" t="s">
        <v>1</v>
      </c>
      <c r="E207" s="170">
        <v>188000000</v>
      </c>
      <c r="F207" s="171">
        <v>583000000</v>
      </c>
      <c r="G207" s="171">
        <v>143000000</v>
      </c>
      <c r="H207" s="172">
        <v>-118000000</v>
      </c>
      <c r="I207" s="170">
        <v>166770967.25</v>
      </c>
      <c r="J207" s="172">
        <v>612470318.25</v>
      </c>
      <c r="K207" s="171">
        <v>752002350</v>
      </c>
      <c r="L207" s="174">
        <v>4563636072.1700001</v>
      </c>
      <c r="M207" s="210">
        <v>2018</v>
      </c>
      <c r="N207" s="168">
        <v>4</v>
      </c>
      <c r="O207" s="163"/>
      <c r="P207" s="164">
        <f t="shared" si="3"/>
        <v>0.16723581321858577</v>
      </c>
      <c r="Q207" s="165"/>
    </row>
    <row r="208" spans="2:17" s="166" customFormat="1" x14ac:dyDescent="0.2">
      <c r="B208" s="167">
        <v>2018</v>
      </c>
      <c r="C208" s="168">
        <v>8</v>
      </c>
      <c r="D208" s="169" t="s">
        <v>1</v>
      </c>
      <c r="E208" s="170">
        <v>171000000</v>
      </c>
      <c r="F208" s="171">
        <v>532000000</v>
      </c>
      <c r="G208" s="171">
        <v>147000000</v>
      </c>
      <c r="H208" s="172">
        <v>-100000000</v>
      </c>
      <c r="I208" s="170">
        <v>106689589.25</v>
      </c>
      <c r="J208" s="172">
        <v>537682089</v>
      </c>
      <c r="K208" s="171">
        <v>647861946.00000036</v>
      </c>
      <c r="L208" s="174">
        <v>4556966444.3800001</v>
      </c>
      <c r="M208" s="210">
        <v>2018</v>
      </c>
      <c r="N208" s="168">
        <v>5</v>
      </c>
      <c r="O208" s="163"/>
      <c r="P208" s="164">
        <f t="shared" si="3"/>
        <v>0.1376319518008931</v>
      </c>
      <c r="Q208" s="165"/>
    </row>
    <row r="209" spans="2:17" s="166" customFormat="1" x14ac:dyDescent="0.2">
      <c r="B209" s="167">
        <v>2018</v>
      </c>
      <c r="C209" s="168">
        <v>9</v>
      </c>
      <c r="D209" s="169" t="s">
        <v>1</v>
      </c>
      <c r="E209" s="170">
        <v>159000000</v>
      </c>
      <c r="F209" s="171">
        <v>520000000</v>
      </c>
      <c r="G209" s="171">
        <v>215000000</v>
      </c>
      <c r="H209" s="172">
        <v>-150000000</v>
      </c>
      <c r="I209" s="170">
        <v>129936855.75</v>
      </c>
      <c r="J209" s="172">
        <v>573486384</v>
      </c>
      <c r="K209" s="171">
        <v>720850079</v>
      </c>
      <c r="L209" s="174">
        <v>4593173572.7915459</v>
      </c>
      <c r="M209" s="210">
        <v>2018</v>
      </c>
      <c r="N209" s="168">
        <v>6</v>
      </c>
      <c r="O209" s="163"/>
      <c r="P209" s="164">
        <f t="shared" si="3"/>
        <v>0.15202117829925041</v>
      </c>
      <c r="Q209" s="165"/>
    </row>
    <row r="210" spans="2:17" s="166" customFormat="1" x14ac:dyDescent="0.2">
      <c r="B210" s="167">
        <v>2018</v>
      </c>
      <c r="C210" s="168">
        <v>10</v>
      </c>
      <c r="D210" s="169" t="s">
        <v>1</v>
      </c>
      <c r="E210" s="170">
        <v>135000000</v>
      </c>
      <c r="F210" s="171">
        <v>615000000</v>
      </c>
      <c r="G210" s="171">
        <v>200000000</v>
      </c>
      <c r="H210" s="172">
        <v>-100000000</v>
      </c>
      <c r="I210" s="170">
        <v>84987455</v>
      </c>
      <c r="J210" s="172">
        <v>891757633</v>
      </c>
      <c r="K210" s="171">
        <v>942988182.9999994</v>
      </c>
      <c r="L210" s="174">
        <v>4659535960.0487709</v>
      </c>
      <c r="M210" s="210">
        <v>2018</v>
      </c>
      <c r="N210" s="168">
        <v>7</v>
      </c>
      <c r="O210" s="163"/>
      <c r="P210" s="164">
        <f t="shared" si="3"/>
        <v>0.19714404359369533</v>
      </c>
      <c r="Q210" s="165"/>
    </row>
    <row r="211" spans="2:17" s="166" customFormat="1" x14ac:dyDescent="0.2">
      <c r="B211" s="167">
        <v>2018</v>
      </c>
      <c r="C211" s="168">
        <v>11</v>
      </c>
      <c r="D211" s="169" t="s">
        <v>1</v>
      </c>
      <c r="E211" s="170">
        <v>116000000</v>
      </c>
      <c r="F211" s="171">
        <v>690000000</v>
      </c>
      <c r="G211" s="171">
        <v>168000000</v>
      </c>
      <c r="H211" s="172">
        <v>-192000000</v>
      </c>
      <c r="I211" s="170">
        <v>105115342.5</v>
      </c>
      <c r="J211" s="172">
        <v>691532228.75</v>
      </c>
      <c r="K211" s="171">
        <v>776278968.99999928</v>
      </c>
      <c r="L211" s="174">
        <v>4681846546.6666336</v>
      </c>
      <c r="M211" s="210">
        <v>2018</v>
      </c>
      <c r="N211" s="168">
        <v>8</v>
      </c>
      <c r="O211" s="163"/>
      <c r="P211" s="164">
        <f t="shared" si="3"/>
        <v>0.15347056153022839</v>
      </c>
      <c r="Q211" s="165"/>
    </row>
    <row r="212" spans="2:17" s="166" customFormat="1" x14ac:dyDescent="0.2">
      <c r="B212" s="176">
        <v>2018</v>
      </c>
      <c r="C212" s="177">
        <v>12</v>
      </c>
      <c r="D212" s="178" t="s">
        <v>1</v>
      </c>
      <c r="E212" s="179">
        <v>92000000</v>
      </c>
      <c r="F212" s="180">
        <v>692000000</v>
      </c>
      <c r="G212" s="180">
        <v>153000000</v>
      </c>
      <c r="H212" s="181">
        <v>-189000000</v>
      </c>
      <c r="I212" s="179">
        <v>81311823</v>
      </c>
      <c r="J212" s="181">
        <v>902761044.5</v>
      </c>
      <c r="K212" s="180">
        <v>985024276</v>
      </c>
      <c r="L212" s="182">
        <v>4627139768.4165201</v>
      </c>
      <c r="M212" s="212">
        <v>2018</v>
      </c>
      <c r="N212" s="177">
        <v>9</v>
      </c>
      <c r="O212" s="186"/>
      <c r="P212" s="164">
        <f t="shared" si="3"/>
        <v>0.17821260633104449</v>
      </c>
      <c r="Q212" s="165"/>
    </row>
    <row r="213" spans="2:17" x14ac:dyDescent="0.2">
      <c r="B213" s="56">
        <v>2019</v>
      </c>
      <c r="C213" s="62">
        <v>1</v>
      </c>
      <c r="D213" s="42" t="s">
        <v>1</v>
      </c>
      <c r="E213" s="43">
        <v>83000000</v>
      </c>
      <c r="F213" s="44">
        <v>744000000</v>
      </c>
      <c r="G213" s="44">
        <v>226000000</v>
      </c>
      <c r="H213" s="148">
        <v>-158000000</v>
      </c>
      <c r="I213" s="43">
        <v>69893059.75</v>
      </c>
      <c r="J213" s="45">
        <v>1046504183</v>
      </c>
      <c r="K213" s="44">
        <v>1067268778.9999999</v>
      </c>
      <c r="L213" s="46">
        <v>4954474252.4051399</v>
      </c>
      <c r="M213" s="149">
        <v>2018</v>
      </c>
      <c r="N213" s="62">
        <v>10</v>
      </c>
      <c r="O213" s="147"/>
      <c r="P213" s="123">
        <f t="shared" si="3"/>
        <v>0.19144778769412304</v>
      </c>
    </row>
    <row r="214" spans="2:17" x14ac:dyDescent="0.2">
      <c r="B214" s="48">
        <v>2019</v>
      </c>
      <c r="C214" s="63">
        <v>2</v>
      </c>
      <c r="D214" s="37" t="s">
        <v>1</v>
      </c>
      <c r="E214" s="43">
        <v>70000000</v>
      </c>
      <c r="F214" s="44">
        <v>801000000</v>
      </c>
      <c r="G214" s="44">
        <v>174000000</v>
      </c>
      <c r="H214" s="45">
        <v>-168000000</v>
      </c>
      <c r="I214" s="39">
        <v>64570383</v>
      </c>
      <c r="J214" s="40">
        <v>846320112.5</v>
      </c>
      <c r="K214" s="38">
        <v>934185670.00000048</v>
      </c>
      <c r="L214" s="41">
        <v>5190881973.1078396</v>
      </c>
      <c r="M214" s="150">
        <v>2018</v>
      </c>
      <c r="N214" s="63">
        <v>11</v>
      </c>
      <c r="O214" s="86"/>
      <c r="P214" s="101">
        <f t="shared" si="3"/>
        <v>0.17871514410389416</v>
      </c>
    </row>
    <row r="215" spans="2:17" x14ac:dyDescent="0.2">
      <c r="B215" s="48">
        <v>2019</v>
      </c>
      <c r="C215" s="63">
        <v>3</v>
      </c>
      <c r="D215" s="37" t="s">
        <v>1</v>
      </c>
      <c r="E215" s="38">
        <v>96000000</v>
      </c>
      <c r="F215" s="38">
        <v>823000000</v>
      </c>
      <c r="G215" s="66">
        <v>190000000</v>
      </c>
      <c r="H215" s="40">
        <v>-159000000</v>
      </c>
      <c r="I215" s="39">
        <v>105357429.5</v>
      </c>
      <c r="J215" s="40">
        <v>887291774</v>
      </c>
      <c r="K215" s="38">
        <v>1009605142</v>
      </c>
      <c r="L215" s="41">
        <v>5521903796.5922804</v>
      </c>
      <c r="M215" s="150">
        <v>2018</v>
      </c>
      <c r="N215" s="63">
        <v>12</v>
      </c>
      <c r="O215" s="86"/>
      <c r="P215" s="101">
        <f t="shared" si="3"/>
        <v>0.18796688115605997</v>
      </c>
    </row>
    <row r="216" spans="2:17" x14ac:dyDescent="0.2">
      <c r="B216" s="48">
        <v>2019</v>
      </c>
      <c r="C216" s="63">
        <v>4</v>
      </c>
      <c r="D216" s="37" t="s">
        <v>1</v>
      </c>
      <c r="E216" s="39">
        <v>150000000</v>
      </c>
      <c r="F216" s="38">
        <v>752000000</v>
      </c>
      <c r="G216" s="38">
        <v>204000000</v>
      </c>
      <c r="H216" s="40">
        <v>-162000000</v>
      </c>
      <c r="I216" s="39">
        <v>147424398.25</v>
      </c>
      <c r="J216" s="40">
        <v>895829740.5</v>
      </c>
      <c r="K216" s="38">
        <v>1090166205.0000005</v>
      </c>
      <c r="L216" s="41">
        <v>5831340524.7266302</v>
      </c>
      <c r="M216" s="150">
        <v>2019</v>
      </c>
      <c r="N216" s="63">
        <v>1</v>
      </c>
      <c r="O216" s="86"/>
      <c r="P216" s="101">
        <f t="shared" si="3"/>
        <v>0.2196957735910279</v>
      </c>
    </row>
    <row r="217" spans="2:17" x14ac:dyDescent="0.2">
      <c r="B217" s="48">
        <v>2019</v>
      </c>
      <c r="C217" s="63">
        <v>5</v>
      </c>
      <c r="D217" s="37" t="s">
        <v>1</v>
      </c>
      <c r="E217" s="39">
        <v>194000000</v>
      </c>
      <c r="F217" s="38">
        <v>710000000</v>
      </c>
      <c r="G217" s="38">
        <v>191000000</v>
      </c>
      <c r="H217" s="40">
        <v>-150000000</v>
      </c>
      <c r="I217" s="39">
        <v>180425222.5</v>
      </c>
      <c r="J217" s="40">
        <v>934826607.5</v>
      </c>
      <c r="K217" s="38">
        <v>1109386102.3199999</v>
      </c>
      <c r="L217" s="41">
        <v>5096884766.3545704</v>
      </c>
      <c r="M217" s="150">
        <v>2019</v>
      </c>
      <c r="N217" s="63">
        <v>2</v>
      </c>
      <c r="O217" s="86"/>
      <c r="P217" s="101">
        <f t="shared" si="3"/>
        <v>0.23013013989777961</v>
      </c>
    </row>
    <row r="218" spans="2:17" x14ac:dyDescent="0.2">
      <c r="B218" s="48">
        <v>2019</v>
      </c>
      <c r="C218" s="63">
        <v>6</v>
      </c>
      <c r="D218" s="37" t="s">
        <v>1</v>
      </c>
      <c r="E218" s="38">
        <v>179000000</v>
      </c>
      <c r="F218" s="38">
        <v>614000000</v>
      </c>
      <c r="G218" s="38">
        <v>152000000</v>
      </c>
      <c r="H218" s="40">
        <v>-139000000</v>
      </c>
      <c r="I218" s="39">
        <v>172293381</v>
      </c>
      <c r="J218" s="40">
        <v>574645754</v>
      </c>
      <c r="K218" s="38">
        <v>748708745.31000006</v>
      </c>
      <c r="L218" s="41">
        <v>5280979273.5553799</v>
      </c>
      <c r="M218" s="150">
        <v>2019</v>
      </c>
      <c r="N218" s="63">
        <v>3</v>
      </c>
      <c r="O218" s="87"/>
      <c r="P218" s="101">
        <f t="shared" si="3"/>
        <v>0.16624736526405601</v>
      </c>
    </row>
    <row r="219" spans="2:17" x14ac:dyDescent="0.2">
      <c r="B219" s="48">
        <v>2019</v>
      </c>
      <c r="C219" s="63">
        <v>7</v>
      </c>
      <c r="D219" s="37" t="s">
        <v>1</v>
      </c>
      <c r="E219" s="39">
        <v>163000000</v>
      </c>
      <c r="F219" s="38">
        <v>616000000</v>
      </c>
      <c r="G219" s="38">
        <v>143000000</v>
      </c>
      <c r="H219" s="40">
        <v>-119000000</v>
      </c>
      <c r="I219" s="39">
        <v>120009682</v>
      </c>
      <c r="J219" s="40">
        <v>544339669.5</v>
      </c>
      <c r="K219" s="38">
        <v>638088661.50999999</v>
      </c>
      <c r="L219" s="41">
        <v>4748630898.52633</v>
      </c>
      <c r="M219" s="150">
        <v>2019</v>
      </c>
      <c r="N219" s="63">
        <v>4</v>
      </c>
      <c r="O219" s="86"/>
      <c r="P219" s="101">
        <f t="shared" si="3"/>
        <v>0.1415947982595297</v>
      </c>
    </row>
    <row r="220" spans="2:17" x14ac:dyDescent="0.2">
      <c r="B220" s="48">
        <v>2019</v>
      </c>
      <c r="C220" s="63">
        <v>8</v>
      </c>
      <c r="D220" s="37" t="s">
        <v>1</v>
      </c>
      <c r="E220" s="39">
        <v>148000000</v>
      </c>
      <c r="F220" s="38">
        <v>562000000</v>
      </c>
      <c r="G220" s="38">
        <v>145000000</v>
      </c>
      <c r="H220" s="40">
        <v>-95000000</v>
      </c>
      <c r="I220" s="39">
        <v>109890139.75</v>
      </c>
      <c r="J220" s="40">
        <v>499506307</v>
      </c>
      <c r="K220" s="38">
        <v>581562888.82000005</v>
      </c>
      <c r="L220" s="41">
        <v>4846178907.70578</v>
      </c>
      <c r="M220" s="150">
        <v>2019</v>
      </c>
      <c r="N220" s="63">
        <v>5</v>
      </c>
      <c r="O220" s="86"/>
      <c r="P220" s="101">
        <f t="shared" si="3"/>
        <v>0.13391821761662998</v>
      </c>
    </row>
    <row r="221" spans="2:17" x14ac:dyDescent="0.2">
      <c r="B221" s="48">
        <v>2019</v>
      </c>
      <c r="C221" s="63">
        <v>9</v>
      </c>
      <c r="D221" s="37" t="s">
        <v>1</v>
      </c>
      <c r="E221" s="39">
        <v>141000000</v>
      </c>
      <c r="F221" s="38">
        <v>635000000</v>
      </c>
      <c r="G221" s="38">
        <v>216000000</v>
      </c>
      <c r="H221" s="40">
        <v>-146000000</v>
      </c>
      <c r="I221" s="39">
        <v>107459818.25</v>
      </c>
      <c r="J221" s="40">
        <v>567820458.75</v>
      </c>
      <c r="K221" s="38">
        <v>649967708.13999975</v>
      </c>
      <c r="L221" s="41">
        <v>4492938181.68855</v>
      </c>
      <c r="M221" s="150">
        <v>2019</v>
      </c>
      <c r="N221" s="63">
        <v>6</v>
      </c>
      <c r="O221" s="86"/>
      <c r="P221" s="101">
        <f t="shared" si="3"/>
        <v>0.14793386790038948</v>
      </c>
    </row>
    <row r="222" spans="2:17" x14ac:dyDescent="0.2">
      <c r="B222" s="48">
        <v>2019</v>
      </c>
      <c r="C222" s="63">
        <v>10</v>
      </c>
      <c r="D222" s="37" t="s">
        <v>1</v>
      </c>
      <c r="E222" s="39">
        <v>146000000</v>
      </c>
      <c r="F222" s="38">
        <v>697000000</v>
      </c>
      <c r="G222" s="38">
        <v>200000000</v>
      </c>
      <c r="H222" s="40">
        <v>-113000000</v>
      </c>
      <c r="I222" s="39">
        <v>87935845.75</v>
      </c>
      <c r="J222" s="40">
        <v>650085621.25</v>
      </c>
      <c r="K222" s="38">
        <v>705504999.49000025</v>
      </c>
      <c r="L222" s="41">
        <v>4691905067.60221</v>
      </c>
      <c r="M222" s="150">
        <v>2019</v>
      </c>
      <c r="N222" s="63">
        <v>7</v>
      </c>
      <c r="O222" s="86"/>
      <c r="P222" s="101">
        <f t="shared" si="3"/>
        <v>0.1510707683762286</v>
      </c>
    </row>
    <row r="223" spans="2:17" x14ac:dyDescent="0.2">
      <c r="B223" s="48">
        <v>2019</v>
      </c>
      <c r="C223" s="63">
        <v>11</v>
      </c>
      <c r="D223" s="37" t="s">
        <v>1</v>
      </c>
      <c r="E223" s="39">
        <v>131000000</v>
      </c>
      <c r="F223" s="38">
        <v>778000000</v>
      </c>
      <c r="G223" s="38">
        <v>183000000</v>
      </c>
      <c r="H223" s="40">
        <v>-183000000</v>
      </c>
      <c r="I223" s="39">
        <v>100474592.75</v>
      </c>
      <c r="J223" s="40">
        <v>804375525</v>
      </c>
      <c r="K223" s="38">
        <v>913084355.05999982</v>
      </c>
      <c r="L223" s="41">
        <v>4550511928.8141203</v>
      </c>
      <c r="M223" s="150">
        <v>2019</v>
      </c>
      <c r="N223" s="63">
        <v>8</v>
      </c>
      <c r="O223" s="86"/>
      <c r="P223" s="101">
        <f t="shared" si="3"/>
        <v>0.17608283485394086</v>
      </c>
    </row>
    <row r="224" spans="2:17" x14ac:dyDescent="0.2">
      <c r="B224" s="49">
        <v>2019</v>
      </c>
      <c r="C224" s="64">
        <v>12</v>
      </c>
      <c r="D224" s="59" t="s">
        <v>1</v>
      </c>
      <c r="E224" s="14">
        <v>111000000</v>
      </c>
      <c r="F224" s="27">
        <v>776000000</v>
      </c>
      <c r="G224" s="27">
        <v>212000000</v>
      </c>
      <c r="H224" s="11">
        <v>-231000000</v>
      </c>
      <c r="I224" s="14">
        <v>96044673.25</v>
      </c>
      <c r="J224" s="11">
        <v>885862209.75</v>
      </c>
      <c r="K224" s="27">
        <v>985027419.99999964</v>
      </c>
      <c r="L224" s="32">
        <v>4564744277.8599997</v>
      </c>
      <c r="M224" s="151">
        <v>2019</v>
      </c>
      <c r="N224" s="64">
        <v>9</v>
      </c>
      <c r="O224" s="88"/>
      <c r="P224" s="124">
        <f t="shared" si="3"/>
        <v>0.17963175952102395</v>
      </c>
    </row>
    <row r="225" spans="2:17" s="166" customFormat="1" x14ac:dyDescent="0.2">
      <c r="B225" s="155">
        <v>2020</v>
      </c>
      <c r="C225" s="156">
        <v>1</v>
      </c>
      <c r="D225" s="206" t="s">
        <v>1</v>
      </c>
      <c r="E225" s="158">
        <v>102000000</v>
      </c>
      <c r="F225" s="159">
        <v>821000000</v>
      </c>
      <c r="G225" s="159">
        <v>229000000</v>
      </c>
      <c r="H225" s="207">
        <v>183000000</v>
      </c>
      <c r="I225" s="158">
        <v>68903724.25</v>
      </c>
      <c r="J225" s="160">
        <v>600344804.5</v>
      </c>
      <c r="K225" s="159">
        <v>619321274.99999988</v>
      </c>
      <c r="L225" s="161">
        <v>4885269830.3752699</v>
      </c>
      <c r="M225" s="208">
        <v>2019</v>
      </c>
      <c r="N225" s="156">
        <v>10</v>
      </c>
      <c r="O225" s="209"/>
      <c r="P225" s="196">
        <f t="shared" si="3"/>
        <v>0.11845834311835293</v>
      </c>
      <c r="Q225" s="165"/>
    </row>
    <row r="226" spans="2:17" s="166" customFormat="1" x14ac:dyDescent="0.2">
      <c r="B226" s="167">
        <v>2020</v>
      </c>
      <c r="C226" s="168">
        <v>2</v>
      </c>
      <c r="D226" s="169" t="s">
        <v>1</v>
      </c>
      <c r="E226" s="158">
        <v>87000000</v>
      </c>
      <c r="F226" s="159">
        <v>819000000</v>
      </c>
      <c r="G226" s="159">
        <v>170000000</v>
      </c>
      <c r="H226" s="160">
        <v>-182000000</v>
      </c>
      <c r="I226" s="170">
        <v>79646261.5</v>
      </c>
      <c r="J226" s="172">
        <v>1046981951.75</v>
      </c>
      <c r="K226" s="171">
        <v>1174578951.4000006</v>
      </c>
      <c r="L226" s="174">
        <v>5138775273.0160503</v>
      </c>
      <c r="M226" s="210">
        <v>2019</v>
      </c>
      <c r="N226" s="168">
        <v>11</v>
      </c>
      <c r="O226" s="163"/>
      <c r="P226" s="164">
        <f t="shared" si="3"/>
        <v>0.22041170492041398</v>
      </c>
      <c r="Q226" s="165"/>
    </row>
    <row r="227" spans="2:17" s="166" customFormat="1" x14ac:dyDescent="0.2">
      <c r="B227" s="167">
        <v>2020</v>
      </c>
      <c r="C227" s="168">
        <v>3</v>
      </c>
      <c r="D227" s="169" t="s">
        <v>1</v>
      </c>
      <c r="E227" s="171">
        <v>119000000</v>
      </c>
      <c r="F227" s="171">
        <v>831000000</v>
      </c>
      <c r="G227" s="211">
        <v>187000000</v>
      </c>
      <c r="H227" s="172">
        <v>-167000000</v>
      </c>
      <c r="I227" s="170">
        <v>96730500</v>
      </c>
      <c r="J227" s="172">
        <v>805371917.25</v>
      </c>
      <c r="K227" s="171">
        <v>939268074.11000049</v>
      </c>
      <c r="L227" s="174">
        <v>5466220926.7347202</v>
      </c>
      <c r="M227" s="210">
        <v>2019</v>
      </c>
      <c r="N227" s="156">
        <v>12</v>
      </c>
      <c r="O227" s="163"/>
      <c r="P227" s="164">
        <f t="shared" si="3"/>
        <v>0.18107749728450309</v>
      </c>
      <c r="Q227" s="165"/>
    </row>
    <row r="228" spans="2:17" s="166" customFormat="1" x14ac:dyDescent="0.2">
      <c r="B228" s="167">
        <v>2020</v>
      </c>
      <c r="C228" s="168">
        <v>4</v>
      </c>
      <c r="D228" s="169" t="s">
        <v>1</v>
      </c>
      <c r="E228" s="170">
        <v>183000000</v>
      </c>
      <c r="F228" s="171">
        <v>770000000</v>
      </c>
      <c r="G228" s="171">
        <v>221000000</v>
      </c>
      <c r="H228" s="172">
        <v>-179000000</v>
      </c>
      <c r="I228" s="170">
        <v>119991596</v>
      </c>
      <c r="J228" s="172">
        <v>581116132.5</v>
      </c>
      <c r="K228" s="171">
        <v>694620845.55000031</v>
      </c>
      <c r="L228" s="174">
        <v>5649652959.2799301</v>
      </c>
      <c r="M228" s="210">
        <v>2020</v>
      </c>
      <c r="N228" s="168">
        <v>1</v>
      </c>
      <c r="O228" s="163"/>
      <c r="P228" s="164">
        <f t="shared" si="3"/>
        <v>0.17243865099819083</v>
      </c>
      <c r="Q228" s="165"/>
    </row>
    <row r="229" spans="2:17" s="166" customFormat="1" x14ac:dyDescent="0.2">
      <c r="B229" s="167">
        <v>2020</v>
      </c>
      <c r="C229" s="168">
        <v>5</v>
      </c>
      <c r="D229" s="169" t="s">
        <v>1</v>
      </c>
      <c r="E229" s="170">
        <v>232000000</v>
      </c>
      <c r="F229" s="171">
        <v>733000000</v>
      </c>
      <c r="G229" s="171">
        <v>273000000</v>
      </c>
      <c r="H229" s="172">
        <v>-171000000</v>
      </c>
      <c r="I229" s="170">
        <v>151277832</v>
      </c>
      <c r="J229" s="172">
        <v>824682732</v>
      </c>
      <c r="K229" s="171">
        <v>943745156.10000026</v>
      </c>
      <c r="L229" s="174">
        <v>5111471796.1861496</v>
      </c>
      <c r="M229" s="210">
        <v>2020</v>
      </c>
      <c r="N229" s="168">
        <v>2</v>
      </c>
      <c r="O229" s="163"/>
      <c r="P229" s="164">
        <f t="shared" si="3"/>
        <v>0.22995261359295804</v>
      </c>
      <c r="Q229" s="165"/>
    </row>
    <row r="230" spans="2:17" s="166" customFormat="1" x14ac:dyDescent="0.2">
      <c r="B230" s="167">
        <v>2020</v>
      </c>
      <c r="C230" s="168">
        <v>6</v>
      </c>
      <c r="D230" s="169" t="s">
        <v>1</v>
      </c>
      <c r="E230" s="171">
        <v>213000000</v>
      </c>
      <c r="F230" s="171">
        <v>609000000</v>
      </c>
      <c r="G230" s="171">
        <v>164000000</v>
      </c>
      <c r="H230" s="172">
        <v>-140000000</v>
      </c>
      <c r="I230" s="170">
        <v>144469991</v>
      </c>
      <c r="J230" s="172">
        <v>761070901</v>
      </c>
      <c r="K230" s="171">
        <v>879169355.99999988</v>
      </c>
      <c r="L230" s="174">
        <v>4981858214.1802301</v>
      </c>
      <c r="M230" s="210">
        <v>2020</v>
      </c>
      <c r="N230" s="168">
        <v>3</v>
      </c>
      <c r="O230" s="198"/>
      <c r="P230" s="164">
        <f t="shared" si="3"/>
        <v>0.21299359527538206</v>
      </c>
      <c r="Q230" s="165"/>
    </row>
    <row r="231" spans="2:17" s="166" customFormat="1" x14ac:dyDescent="0.2">
      <c r="B231" s="167">
        <v>2020</v>
      </c>
      <c r="C231" s="168">
        <v>7</v>
      </c>
      <c r="D231" s="169" t="s">
        <v>1</v>
      </c>
      <c r="E231" s="170">
        <v>192000000</v>
      </c>
      <c r="F231" s="171">
        <v>674000000</v>
      </c>
      <c r="G231" s="171">
        <v>157000000</v>
      </c>
      <c r="H231" s="172">
        <v>-125000000</v>
      </c>
      <c r="I231" s="170">
        <v>146953716</v>
      </c>
      <c r="J231" s="172">
        <v>525552813</v>
      </c>
      <c r="K231" s="171">
        <v>651902966.25999975</v>
      </c>
      <c r="L231" s="174">
        <v>4065838629.8055401</v>
      </c>
      <c r="M231" s="210">
        <v>2020</v>
      </c>
      <c r="N231" s="168">
        <v>4</v>
      </c>
      <c r="O231" s="163"/>
      <c r="P231" s="164">
        <f t="shared" si="3"/>
        <v>0.15025922376238005</v>
      </c>
      <c r="Q231" s="165"/>
    </row>
    <row r="232" spans="2:17" s="166" customFormat="1" x14ac:dyDescent="0.2">
      <c r="B232" s="167">
        <v>2020</v>
      </c>
      <c r="C232" s="168">
        <v>8</v>
      </c>
      <c r="D232" s="169" t="s">
        <v>1</v>
      </c>
      <c r="E232" s="170">
        <v>177000000</v>
      </c>
      <c r="F232" s="171">
        <v>569000000</v>
      </c>
      <c r="G232" s="171">
        <v>158000000</v>
      </c>
      <c r="H232" s="172">
        <v>-101000000</v>
      </c>
      <c r="I232" s="170">
        <v>137343115</v>
      </c>
      <c r="J232" s="172">
        <v>588793200</v>
      </c>
      <c r="K232" s="171">
        <v>675498467.99999988</v>
      </c>
      <c r="L232" s="174">
        <v>4244181219.5601301</v>
      </c>
      <c r="M232" s="210">
        <v>2020</v>
      </c>
      <c r="N232" s="168">
        <v>5</v>
      </c>
      <c r="O232" s="163"/>
      <c r="P232" s="164">
        <f t="shared" si="3"/>
        <v>0.16400417214039084</v>
      </c>
      <c r="Q232" s="165"/>
    </row>
    <row r="233" spans="2:17" s="166" customFormat="1" x14ac:dyDescent="0.2">
      <c r="B233" s="167">
        <v>2020</v>
      </c>
      <c r="C233" s="168">
        <v>9</v>
      </c>
      <c r="D233" s="169" t="s">
        <v>1</v>
      </c>
      <c r="E233" s="170">
        <v>170000000</v>
      </c>
      <c r="F233" s="171">
        <v>659000000</v>
      </c>
      <c r="G233" s="171">
        <v>229000000</v>
      </c>
      <c r="H233" s="172">
        <v>-153000000</v>
      </c>
      <c r="I233" s="170">
        <v>129292884.25</v>
      </c>
      <c r="J233" s="172">
        <v>592937668.25</v>
      </c>
      <c r="K233" s="171">
        <v>694412668.42000008</v>
      </c>
      <c r="L233" s="174">
        <v>4251493528.8510199</v>
      </c>
      <c r="M233" s="210">
        <v>2020</v>
      </c>
      <c r="N233" s="168">
        <v>6</v>
      </c>
      <c r="O233" s="163"/>
      <c r="P233" s="164">
        <f t="shared" si="3"/>
        <v>0.15944486380558565</v>
      </c>
      <c r="Q233" s="165"/>
    </row>
    <row r="234" spans="2:17" s="166" customFormat="1" x14ac:dyDescent="0.2">
      <c r="B234" s="167">
        <v>2020</v>
      </c>
      <c r="C234" s="168">
        <v>10</v>
      </c>
      <c r="D234" s="169" t="s">
        <v>1</v>
      </c>
      <c r="E234" s="170">
        <v>148000000</v>
      </c>
      <c r="F234" s="171">
        <v>687000000</v>
      </c>
      <c r="G234" s="171">
        <v>210000000</v>
      </c>
      <c r="H234" s="172">
        <v>-119000000</v>
      </c>
      <c r="I234" s="170">
        <v>139745177.75</v>
      </c>
      <c r="J234" s="172">
        <v>826019808</v>
      </c>
      <c r="K234" s="171">
        <v>922810479.18000054</v>
      </c>
      <c r="L234" s="174">
        <v>4475642241.1944704</v>
      </c>
      <c r="M234" s="210">
        <v>2020</v>
      </c>
      <c r="N234" s="168">
        <v>7</v>
      </c>
      <c r="O234" s="163"/>
      <c r="P234" s="164">
        <f t="shared" si="3"/>
        <v>0.19394709410144531</v>
      </c>
      <c r="Q234" s="165"/>
    </row>
    <row r="235" spans="2:17" s="166" customFormat="1" x14ac:dyDescent="0.2">
      <c r="B235" s="167">
        <v>2020</v>
      </c>
      <c r="C235" s="168">
        <v>11</v>
      </c>
      <c r="D235" s="169" t="s">
        <v>1</v>
      </c>
      <c r="E235" s="170">
        <v>134000000</v>
      </c>
      <c r="F235" s="171">
        <v>744000000</v>
      </c>
      <c r="G235" s="171">
        <v>171000000</v>
      </c>
      <c r="H235" s="172">
        <v>-188000000</v>
      </c>
      <c r="I235" s="170">
        <v>108219806.25</v>
      </c>
      <c r="J235" s="172">
        <v>493894313.25</v>
      </c>
      <c r="K235" s="171">
        <v>601706741.52999985</v>
      </c>
      <c r="L235" s="174">
        <v>4427547821.0298996</v>
      </c>
      <c r="M235" s="210">
        <v>2020</v>
      </c>
      <c r="N235" s="168">
        <v>8</v>
      </c>
      <c r="O235" s="163"/>
      <c r="P235" s="164">
        <f t="shared" si="3"/>
        <v>0.11863769959349894</v>
      </c>
      <c r="Q235" s="165"/>
    </row>
    <row r="236" spans="2:17" s="166" customFormat="1" x14ac:dyDescent="0.2">
      <c r="B236" s="176">
        <v>2020</v>
      </c>
      <c r="C236" s="177">
        <v>12</v>
      </c>
      <c r="D236" s="178" t="s">
        <v>1</v>
      </c>
      <c r="E236" s="179">
        <v>112000000</v>
      </c>
      <c r="F236" s="180">
        <v>782000000</v>
      </c>
      <c r="G236" s="180">
        <v>197000000</v>
      </c>
      <c r="H236" s="181">
        <v>-238000000</v>
      </c>
      <c r="I236" s="179">
        <v>75495194.75</v>
      </c>
      <c r="J236" s="181">
        <v>735113297</v>
      </c>
      <c r="K236" s="180">
        <v>766585944.43999994</v>
      </c>
      <c r="L236" s="203">
        <v>4529657056.7530499</v>
      </c>
      <c r="M236" s="212">
        <v>2020</v>
      </c>
      <c r="N236" s="213">
        <v>9</v>
      </c>
      <c r="O236" s="186"/>
      <c r="P236" s="205">
        <f t="shared" si="3"/>
        <v>0.1523410734004397</v>
      </c>
      <c r="Q236" s="165"/>
    </row>
    <row r="237" spans="2:17" x14ac:dyDescent="0.2">
      <c r="B237" s="56">
        <v>2021</v>
      </c>
      <c r="C237" s="62">
        <v>1</v>
      </c>
      <c r="D237" s="42" t="s">
        <v>1</v>
      </c>
      <c r="E237" s="43">
        <v>99000000</v>
      </c>
      <c r="F237" s="44">
        <v>779000000</v>
      </c>
      <c r="G237" s="44">
        <v>237000000</v>
      </c>
      <c r="H237" s="148">
        <v>-187000000</v>
      </c>
      <c r="I237" s="43">
        <v>61022163.75</v>
      </c>
      <c r="J237" s="45">
        <v>706317696.25</v>
      </c>
      <c r="K237" s="44">
        <v>717867721.70000041</v>
      </c>
      <c r="L237" s="46">
        <v>4979528000.79</v>
      </c>
      <c r="M237" s="149">
        <v>2021</v>
      </c>
      <c r="N237" s="62">
        <v>10</v>
      </c>
      <c r="O237" s="147"/>
      <c r="P237" s="123">
        <f t="shared" si="3"/>
        <v>0.14263484758034478</v>
      </c>
    </row>
    <row r="238" spans="2:17" x14ac:dyDescent="0.2">
      <c r="B238" s="56">
        <v>2021</v>
      </c>
      <c r="C238" s="63">
        <v>2</v>
      </c>
      <c r="D238" s="37" t="s">
        <v>1</v>
      </c>
      <c r="E238" s="43">
        <v>81000000</v>
      </c>
      <c r="F238" s="44">
        <v>828000000</v>
      </c>
      <c r="G238" s="44">
        <v>358000000</v>
      </c>
      <c r="H238" s="45">
        <v>-198000000</v>
      </c>
      <c r="I238" s="39">
        <v>67600171.75</v>
      </c>
      <c r="J238" s="40">
        <v>578782811.75</v>
      </c>
      <c r="K238" s="38">
        <v>637388545.59000003</v>
      </c>
      <c r="L238" s="46">
        <v>5075234276.8199997</v>
      </c>
      <c r="M238" s="150">
        <v>2021</v>
      </c>
      <c r="N238" s="63">
        <v>11</v>
      </c>
      <c r="O238" s="86"/>
      <c r="P238" s="101">
        <f t="shared" si="3"/>
        <v>0.1332806922111458</v>
      </c>
    </row>
    <row r="239" spans="2:17" x14ac:dyDescent="0.2">
      <c r="B239" s="56">
        <v>2021</v>
      </c>
      <c r="C239" s="63">
        <v>3</v>
      </c>
      <c r="D239" s="37" t="s">
        <v>1</v>
      </c>
      <c r="E239" s="38">
        <v>116000000</v>
      </c>
      <c r="F239" s="38">
        <v>831000000</v>
      </c>
      <c r="G239" s="66">
        <v>186000000</v>
      </c>
      <c r="H239" s="40">
        <v>-175000000</v>
      </c>
      <c r="I239" s="39">
        <v>74601551.75</v>
      </c>
      <c r="J239" s="40">
        <v>714989877.75</v>
      </c>
      <c r="K239" s="38">
        <v>791460892.93999994</v>
      </c>
      <c r="L239" s="41">
        <v>5321010766.54</v>
      </c>
      <c r="M239" s="150">
        <v>2021</v>
      </c>
      <c r="N239" s="63">
        <v>12</v>
      </c>
      <c r="O239" s="86"/>
      <c r="P239" s="101">
        <f t="shared" si="3"/>
        <v>0.15043902022841424</v>
      </c>
    </row>
    <row r="240" spans="2:17" x14ac:dyDescent="0.2">
      <c r="B240" s="56">
        <v>2021</v>
      </c>
      <c r="C240" s="63">
        <v>4</v>
      </c>
      <c r="D240" s="37" t="s">
        <v>1</v>
      </c>
      <c r="E240" s="39">
        <v>174000000</v>
      </c>
      <c r="F240" s="38">
        <v>766000000</v>
      </c>
      <c r="G240" s="38">
        <v>233000000</v>
      </c>
      <c r="H240" s="40">
        <v>-176000000</v>
      </c>
      <c r="I240" s="39">
        <v>89354082</v>
      </c>
      <c r="J240" s="40">
        <v>834431085.25</v>
      </c>
      <c r="K240" s="38">
        <v>921016865.71999991</v>
      </c>
      <c r="L240" s="41">
        <v>5379750271.5299997</v>
      </c>
      <c r="M240" s="150">
        <v>2021</v>
      </c>
      <c r="N240" s="63">
        <v>1</v>
      </c>
      <c r="O240" s="86"/>
      <c r="P240" s="101">
        <f t="shared" si="3"/>
        <v>0.19512294633876728</v>
      </c>
    </row>
    <row r="241" spans="2:17" x14ac:dyDescent="0.2">
      <c r="B241" s="56">
        <v>2021</v>
      </c>
      <c r="C241" s="63">
        <v>5</v>
      </c>
      <c r="D241" s="37" t="s">
        <v>1</v>
      </c>
      <c r="E241" s="39">
        <v>223000000</v>
      </c>
      <c r="F241" s="38">
        <v>745000000</v>
      </c>
      <c r="G241" s="38">
        <v>271000000</v>
      </c>
      <c r="H241" s="40">
        <v>-182000000</v>
      </c>
      <c r="I241" s="39">
        <v>148067368</v>
      </c>
      <c r="J241" s="40">
        <v>894547181.5</v>
      </c>
      <c r="K241" s="38">
        <v>1043789369.1700002</v>
      </c>
      <c r="L241" s="41">
        <v>4849787113.0200005</v>
      </c>
      <c r="M241" s="150">
        <v>2021</v>
      </c>
      <c r="N241" s="63">
        <v>2</v>
      </c>
      <c r="O241" s="86"/>
      <c r="P241" s="101">
        <f t="shared" si="3"/>
        <v>0.22629721265811387</v>
      </c>
    </row>
    <row r="242" spans="2:17" x14ac:dyDescent="0.2">
      <c r="B242" s="56">
        <v>2021</v>
      </c>
      <c r="C242" s="63">
        <v>6</v>
      </c>
      <c r="D242" s="37" t="s">
        <v>1</v>
      </c>
      <c r="E242" s="39">
        <v>205000000</v>
      </c>
      <c r="F242" s="38">
        <v>619000000</v>
      </c>
      <c r="G242" s="38">
        <v>162000000</v>
      </c>
      <c r="H242" s="40">
        <v>-149000000</v>
      </c>
      <c r="I242" s="39">
        <v>138397635.75</v>
      </c>
      <c r="J242" s="40">
        <v>515819921.75</v>
      </c>
      <c r="K242" s="38">
        <v>664174818.20000041</v>
      </c>
      <c r="L242" s="41">
        <v>5248581307.5699997</v>
      </c>
      <c r="M242" s="150">
        <v>2021</v>
      </c>
      <c r="N242" s="63">
        <v>3</v>
      </c>
      <c r="O242" s="87"/>
      <c r="P242" s="101">
        <f t="shared" si="3"/>
        <v>0.14390134661000054</v>
      </c>
    </row>
    <row r="243" spans="2:17" x14ac:dyDescent="0.2">
      <c r="B243" s="56">
        <v>2021</v>
      </c>
      <c r="C243" s="63">
        <v>7</v>
      </c>
      <c r="D243" s="37" t="s">
        <v>1</v>
      </c>
      <c r="E243" s="39">
        <v>181000000</v>
      </c>
      <c r="F243" s="38">
        <v>649000000</v>
      </c>
      <c r="G243" s="38">
        <v>164000000</v>
      </c>
      <c r="H243" s="40">
        <v>-124000000</v>
      </c>
      <c r="I243" s="39">
        <v>111592248.25</v>
      </c>
      <c r="J243" s="40">
        <v>628362341.25</v>
      </c>
      <c r="K243" s="38">
        <v>758505956.01000011</v>
      </c>
      <c r="L243" s="41">
        <v>4734374836.9099998</v>
      </c>
      <c r="M243" s="150">
        <v>2021</v>
      </c>
      <c r="N243" s="63">
        <v>4</v>
      </c>
      <c r="O243" s="86"/>
      <c r="P243" s="101">
        <f t="shared" si="3"/>
        <v>0.15813730874834814</v>
      </c>
    </row>
    <row r="244" spans="2:17" x14ac:dyDescent="0.2">
      <c r="B244" s="56">
        <v>2021</v>
      </c>
      <c r="C244" s="63">
        <v>8</v>
      </c>
      <c r="D244" s="37" t="s">
        <v>1</v>
      </c>
      <c r="E244" s="39">
        <v>167000000</v>
      </c>
      <c r="F244" s="38">
        <v>599000000</v>
      </c>
      <c r="G244" s="38">
        <v>160000000</v>
      </c>
      <c r="H244" s="40">
        <v>-104000000</v>
      </c>
      <c r="I244" s="39">
        <v>124629207.75</v>
      </c>
      <c r="J244" s="40">
        <v>564646332.5</v>
      </c>
      <c r="K244" s="38">
        <v>654997888.68999994</v>
      </c>
      <c r="L244" s="41">
        <v>4607279679.9099998</v>
      </c>
      <c r="M244" s="150">
        <v>2021</v>
      </c>
      <c r="N244" s="63">
        <v>5</v>
      </c>
      <c r="O244" s="86"/>
      <c r="P244" s="101">
        <f t="shared" si="3"/>
        <v>0.15295847813713398</v>
      </c>
    </row>
    <row r="245" spans="2:17" x14ac:dyDescent="0.2">
      <c r="B245" s="56">
        <v>2021</v>
      </c>
      <c r="C245" s="63">
        <v>9</v>
      </c>
      <c r="D245" s="37" t="s">
        <v>1</v>
      </c>
      <c r="E245" s="39">
        <v>160000000</v>
      </c>
      <c r="F245" s="38">
        <v>670000000</v>
      </c>
      <c r="G245" s="38">
        <v>240000000</v>
      </c>
      <c r="H245" s="40">
        <v>-150000000</v>
      </c>
      <c r="I245" s="39">
        <v>86192012</v>
      </c>
      <c r="J245" s="40">
        <v>506372154.75</v>
      </c>
      <c r="K245" s="38">
        <v>574697371.5599997</v>
      </c>
      <c r="L245" s="41">
        <v>4546292115.4799995</v>
      </c>
      <c r="M245" s="150">
        <v>2021</v>
      </c>
      <c r="N245" s="63">
        <v>6</v>
      </c>
      <c r="O245" s="86"/>
      <c r="P245" s="101">
        <f t="shared" si="3"/>
        <v>0.13073342935439666</v>
      </c>
    </row>
    <row r="246" spans="2:17" x14ac:dyDescent="0.2">
      <c r="B246" s="56">
        <v>2021</v>
      </c>
      <c r="C246" s="63">
        <v>10</v>
      </c>
      <c r="D246" s="37" t="s">
        <v>1</v>
      </c>
      <c r="E246" s="39">
        <v>130000000</v>
      </c>
      <c r="F246" s="38">
        <v>709000000</v>
      </c>
      <c r="G246" s="38">
        <v>207000000</v>
      </c>
      <c r="H246" s="40">
        <v>-132000000</v>
      </c>
      <c r="I246" s="39">
        <v>63115508</v>
      </c>
      <c r="J246" s="40">
        <v>756165634</v>
      </c>
      <c r="K246" s="38">
        <v>817553673.11000013</v>
      </c>
      <c r="L246" s="41">
        <v>4679190479.1899996</v>
      </c>
      <c r="M246" s="150">
        <v>2021</v>
      </c>
      <c r="N246" s="63">
        <v>7</v>
      </c>
      <c r="O246" s="86"/>
      <c r="P246" s="101">
        <f t="shared" si="3"/>
        <v>0.16744612233291101</v>
      </c>
    </row>
    <row r="247" spans="2:17" x14ac:dyDescent="0.2">
      <c r="B247" s="56">
        <v>2021</v>
      </c>
      <c r="C247" s="63">
        <v>11</v>
      </c>
      <c r="D247" s="37" t="s">
        <v>1</v>
      </c>
      <c r="E247" s="39">
        <v>111000000</v>
      </c>
      <c r="F247" s="38">
        <v>763000000</v>
      </c>
      <c r="G247" s="38">
        <v>191000000</v>
      </c>
      <c r="H247" s="40">
        <v>-188000000</v>
      </c>
      <c r="I247" s="39">
        <v>49454563</v>
      </c>
      <c r="J247" s="40">
        <v>389412708.5</v>
      </c>
      <c r="K247" s="38">
        <v>456957034.65999997</v>
      </c>
      <c r="L247" s="41">
        <v>4506291829.29</v>
      </c>
      <c r="M247" s="150">
        <v>2021</v>
      </c>
      <c r="N247" s="63">
        <v>8</v>
      </c>
      <c r="O247" s="86"/>
      <c r="P247" s="101">
        <f t="shared" si="3"/>
        <v>8.4178475815273351E-2</v>
      </c>
    </row>
    <row r="248" spans="2:17" x14ac:dyDescent="0.2">
      <c r="B248" s="49">
        <v>2021</v>
      </c>
      <c r="C248" s="64">
        <v>12</v>
      </c>
      <c r="D248" s="59" t="s">
        <v>1</v>
      </c>
      <c r="E248" s="14">
        <v>86000000</v>
      </c>
      <c r="F248" s="27">
        <v>472000000</v>
      </c>
      <c r="G248" s="27">
        <v>96000000</v>
      </c>
      <c r="H248" s="11">
        <v>-116000000</v>
      </c>
      <c r="I248" s="14">
        <v>45826529</v>
      </c>
      <c r="J248" s="11">
        <v>294101073.75</v>
      </c>
      <c r="K248" s="27">
        <v>349099961.99999976</v>
      </c>
      <c r="L248" s="32">
        <v>4532613958.6199999</v>
      </c>
      <c r="M248" s="151">
        <v>2021</v>
      </c>
      <c r="N248" s="64">
        <v>9</v>
      </c>
      <c r="O248" s="88"/>
      <c r="P248" s="124">
        <f t="shared" si="3"/>
        <v>6.1697818628852728E-2</v>
      </c>
    </row>
    <row r="249" spans="2:17" s="166" customFormat="1" x14ac:dyDescent="0.2">
      <c r="B249" s="155">
        <v>2022</v>
      </c>
      <c r="C249" s="156">
        <v>1</v>
      </c>
      <c r="D249" s="206" t="s">
        <v>1</v>
      </c>
      <c r="E249" s="158">
        <v>74000000</v>
      </c>
      <c r="F249" s="159">
        <v>383000000</v>
      </c>
      <c r="G249" s="159">
        <v>73000000</v>
      </c>
      <c r="H249" s="207">
        <v>-56000000</v>
      </c>
      <c r="I249" s="158">
        <v>41752602.25</v>
      </c>
      <c r="J249" s="160">
        <v>350843587.25</v>
      </c>
      <c r="K249" s="159">
        <v>381607917.00000006</v>
      </c>
      <c r="L249" s="161">
        <v>4892804506.8199997</v>
      </c>
      <c r="M249" s="208">
        <v>2021</v>
      </c>
      <c r="N249" s="156">
        <v>10</v>
      </c>
      <c r="O249" s="209"/>
      <c r="P249" s="196">
        <f t="shared" si="3"/>
        <v>6.9613084276914566E-2</v>
      </c>
      <c r="Q249" s="165"/>
    </row>
    <row r="250" spans="2:17" s="166" customFormat="1" x14ac:dyDescent="0.2">
      <c r="B250" s="155">
        <v>2022</v>
      </c>
      <c r="C250" s="168">
        <v>2</v>
      </c>
      <c r="D250" s="169" t="s">
        <v>1</v>
      </c>
      <c r="E250" s="158">
        <v>55000000</v>
      </c>
      <c r="F250" s="159">
        <v>378000000</v>
      </c>
      <c r="G250" s="159">
        <v>111000000</v>
      </c>
      <c r="H250" s="160">
        <v>-58000000</v>
      </c>
      <c r="I250" s="170">
        <v>31736183.5</v>
      </c>
      <c r="J250" s="172">
        <v>342977616.5</v>
      </c>
      <c r="K250" s="171">
        <v>381992086.99999982</v>
      </c>
      <c r="L250" s="161">
        <v>5213533118.1700001</v>
      </c>
      <c r="M250" s="208">
        <v>2021</v>
      </c>
      <c r="N250" s="168">
        <v>11</v>
      </c>
      <c r="O250" s="163"/>
      <c r="P250" s="164">
        <f t="shared" si="3"/>
        <v>7.48326422382741E-2</v>
      </c>
      <c r="Q250" s="165"/>
    </row>
    <row r="251" spans="2:17" s="166" customFormat="1" x14ac:dyDescent="0.2">
      <c r="B251" s="155">
        <v>2022</v>
      </c>
      <c r="C251" s="168">
        <v>3</v>
      </c>
      <c r="D251" s="169" t="s">
        <v>1</v>
      </c>
      <c r="E251" s="171">
        <v>71000000</v>
      </c>
      <c r="F251" s="171">
        <v>402000000</v>
      </c>
      <c r="G251" s="211">
        <v>55000000</v>
      </c>
      <c r="H251" s="172">
        <v>-51000000</v>
      </c>
      <c r="I251" s="170">
        <v>34739587</v>
      </c>
      <c r="J251" s="172">
        <v>244920968.5</v>
      </c>
      <c r="K251" s="171">
        <v>291402590.99999988</v>
      </c>
      <c r="L251" s="174">
        <v>5509556258.2991266</v>
      </c>
      <c r="M251" s="208">
        <v>2021</v>
      </c>
      <c r="N251" s="168">
        <v>12</v>
      </c>
      <c r="O251" s="163"/>
      <c r="P251" s="164">
        <f t="shared" si="3"/>
        <v>5.3135141644723397E-2</v>
      </c>
      <c r="Q251" s="165"/>
    </row>
    <row r="252" spans="2:17" s="166" customFormat="1" x14ac:dyDescent="0.2">
      <c r="B252" s="155">
        <v>2022</v>
      </c>
      <c r="C252" s="168">
        <v>4</v>
      </c>
      <c r="D252" s="169" t="s">
        <v>1</v>
      </c>
      <c r="E252" s="170">
        <v>99000000</v>
      </c>
      <c r="F252" s="171">
        <v>368000000</v>
      </c>
      <c r="G252" s="171">
        <v>68000000</v>
      </c>
      <c r="H252" s="172">
        <v>-56000000</v>
      </c>
      <c r="I252" s="170">
        <v>51637932.5</v>
      </c>
      <c r="J252" s="172">
        <v>284160959</v>
      </c>
      <c r="K252" s="171">
        <v>326319713</v>
      </c>
      <c r="L252" s="174">
        <v>5639689629.8731394</v>
      </c>
      <c r="M252" s="208">
        <v>2022</v>
      </c>
      <c r="N252" s="168">
        <v>1</v>
      </c>
      <c r="O252" s="163"/>
      <c r="P252" s="164">
        <f t="shared" si="3"/>
        <v>7.1708528662946483E-2</v>
      </c>
      <c r="Q252" s="165"/>
    </row>
    <row r="253" spans="2:17" s="166" customFormat="1" x14ac:dyDescent="0.2">
      <c r="B253" s="155">
        <v>2022</v>
      </c>
      <c r="C253" s="168">
        <v>5</v>
      </c>
      <c r="D253" s="169" t="s">
        <v>1</v>
      </c>
      <c r="E253" s="170">
        <v>124000000</v>
      </c>
      <c r="F253" s="171">
        <v>337000000</v>
      </c>
      <c r="G253" s="171">
        <v>78000000</v>
      </c>
      <c r="H253" s="172">
        <v>-58000000</v>
      </c>
      <c r="I253" s="170">
        <v>64726360.25</v>
      </c>
      <c r="J253" s="172">
        <v>186755876.25</v>
      </c>
      <c r="K253" s="171">
        <v>247249298.00000009</v>
      </c>
      <c r="L253" s="174">
        <v>5007357602.1394033</v>
      </c>
      <c r="M253" s="208">
        <v>2022</v>
      </c>
      <c r="N253" s="168">
        <v>2</v>
      </c>
      <c r="O253" s="163"/>
      <c r="P253" s="164">
        <f t="shared" si="3"/>
        <v>5.5636904103227337E-2</v>
      </c>
      <c r="Q253" s="165"/>
    </row>
    <row r="254" spans="2:17" s="166" customFormat="1" x14ac:dyDescent="0.2">
      <c r="B254" s="155">
        <v>2022</v>
      </c>
      <c r="C254" s="168">
        <v>6</v>
      </c>
      <c r="D254" s="169" t="s">
        <v>1</v>
      </c>
      <c r="E254" s="170">
        <v>114000000</v>
      </c>
      <c r="F254" s="171">
        <v>262000000</v>
      </c>
      <c r="G254" s="171">
        <v>59000000</v>
      </c>
      <c r="H254" s="172">
        <v>-46000000</v>
      </c>
      <c r="I254" s="170">
        <v>60561416.5</v>
      </c>
      <c r="J254" s="172">
        <v>209451710.25</v>
      </c>
      <c r="K254" s="171">
        <v>252024837.00000015</v>
      </c>
      <c r="L254" s="174">
        <v>5263193939.8955526</v>
      </c>
      <c r="M254" s="208">
        <v>2022</v>
      </c>
      <c r="N254" s="168">
        <v>3</v>
      </c>
      <c r="O254" s="198"/>
      <c r="P254" s="164">
        <f t="shared" si="3"/>
        <v>6.1790978816500378E-2</v>
      </c>
      <c r="Q254" s="165"/>
    </row>
    <row r="255" spans="2:17" s="166" customFormat="1" x14ac:dyDescent="0.2">
      <c r="B255" s="155">
        <v>2022</v>
      </c>
      <c r="C255" s="168">
        <v>7</v>
      </c>
      <c r="D255" s="169" t="s">
        <v>1</v>
      </c>
      <c r="E255" s="170">
        <v>104000000</v>
      </c>
      <c r="F255" s="171">
        <v>266000000</v>
      </c>
      <c r="G255" s="171">
        <v>48000000</v>
      </c>
      <c r="H255" s="172">
        <v>-38000000</v>
      </c>
      <c r="I255" s="170">
        <v>50335670.5</v>
      </c>
      <c r="J255" s="172">
        <v>224782492.25</v>
      </c>
      <c r="K255" s="171">
        <v>250270693.99999988</v>
      </c>
      <c r="L255" s="174">
        <v>4682830588.7904148</v>
      </c>
      <c r="M255" s="208">
        <v>2022</v>
      </c>
      <c r="N255" s="168">
        <v>4</v>
      </c>
      <c r="O255" s="163"/>
      <c r="P255" s="164">
        <f t="shared" si="3"/>
        <v>6.1598953716739291E-2</v>
      </c>
      <c r="Q255" s="165"/>
    </row>
    <row r="256" spans="2:17" s="166" customFormat="1" x14ac:dyDescent="0.2">
      <c r="B256" s="155">
        <v>2022</v>
      </c>
      <c r="C256" s="168">
        <v>8</v>
      </c>
      <c r="D256" s="169" t="s">
        <v>1</v>
      </c>
      <c r="E256" s="170">
        <v>94000000</v>
      </c>
      <c r="F256" s="171">
        <v>237000000</v>
      </c>
      <c r="G256" s="171">
        <v>48000000</v>
      </c>
      <c r="H256" s="172">
        <v>-31000000</v>
      </c>
      <c r="I256" s="170">
        <v>42292118.75</v>
      </c>
      <c r="J256" s="172">
        <v>184748939.5</v>
      </c>
      <c r="K256" s="171">
        <v>192518323</v>
      </c>
      <c r="L256" s="174">
        <v>4520061648.8905649</v>
      </c>
      <c r="M256" s="208">
        <v>2022</v>
      </c>
      <c r="N256" s="168">
        <v>5</v>
      </c>
      <c r="O256" s="163"/>
      <c r="P256" s="164">
        <f t="shared" si="3"/>
        <v>5.155337244214335E-2</v>
      </c>
      <c r="Q256" s="165"/>
    </row>
    <row r="257" spans="2:17" s="166" customFormat="1" x14ac:dyDescent="0.2">
      <c r="B257" s="155">
        <v>2022</v>
      </c>
      <c r="C257" s="168">
        <v>9</v>
      </c>
      <c r="D257" s="169" t="s">
        <v>1</v>
      </c>
      <c r="E257" s="170">
        <v>84000000</v>
      </c>
      <c r="F257" s="171">
        <v>233000000</v>
      </c>
      <c r="G257" s="171">
        <v>70000000</v>
      </c>
      <c r="H257" s="172">
        <v>-42000000</v>
      </c>
      <c r="I257" s="170">
        <v>41493434</v>
      </c>
      <c r="J257" s="172">
        <v>162070247.75</v>
      </c>
      <c r="K257" s="171">
        <v>188120141.99999997</v>
      </c>
      <c r="L257" s="174">
        <v>4369782319.711319</v>
      </c>
      <c r="M257" s="208">
        <v>2022</v>
      </c>
      <c r="N257" s="168">
        <v>6</v>
      </c>
      <c r="O257" s="163"/>
      <c r="P257" s="164">
        <f t="shared" si="3"/>
        <v>4.5653579453762909E-2</v>
      </c>
      <c r="Q257" s="165"/>
    </row>
    <row r="258" spans="2:17" s="166" customFormat="1" x14ac:dyDescent="0.2">
      <c r="B258" s="155">
        <v>2022</v>
      </c>
      <c r="C258" s="168">
        <v>10</v>
      </c>
      <c r="D258" s="169" t="s">
        <v>1</v>
      </c>
      <c r="E258" s="170">
        <v>72000000</v>
      </c>
      <c r="F258" s="171">
        <v>234000000</v>
      </c>
      <c r="G258" s="171">
        <v>57000000</v>
      </c>
      <c r="H258" s="172">
        <v>-39000000</v>
      </c>
      <c r="I258" s="170">
        <v>36816435</v>
      </c>
      <c r="J258" s="172">
        <v>133805566.25</v>
      </c>
      <c r="K258" s="171">
        <v>182173166.00000003</v>
      </c>
      <c r="L258" s="174">
        <v>4466279801.0356083</v>
      </c>
      <c r="M258" s="208">
        <v>2022</v>
      </c>
      <c r="N258" s="168">
        <v>7</v>
      </c>
      <c r="O258" s="163"/>
      <c r="P258" s="164">
        <f t="shared" si="3"/>
        <v>3.7723476914699364E-2</v>
      </c>
      <c r="Q258" s="165"/>
    </row>
    <row r="259" spans="2:17" s="166" customFormat="1" x14ac:dyDescent="0.2">
      <c r="B259" s="155">
        <v>2022</v>
      </c>
      <c r="C259" s="168">
        <v>11</v>
      </c>
      <c r="D259" s="169" t="s">
        <v>1</v>
      </c>
      <c r="E259" s="170">
        <v>65000000</v>
      </c>
      <c r="F259" s="171">
        <v>218000000</v>
      </c>
      <c r="G259" s="171">
        <v>52000000</v>
      </c>
      <c r="H259" s="172">
        <v>-51000000</v>
      </c>
      <c r="I259" s="170">
        <v>26999494</v>
      </c>
      <c r="J259" s="172">
        <v>112436472.75</v>
      </c>
      <c r="K259" s="171">
        <v>153696524.00000003</v>
      </c>
      <c r="L259" s="174">
        <v>4404000116.6713333</v>
      </c>
      <c r="M259" s="208">
        <v>2022</v>
      </c>
      <c r="N259" s="168">
        <v>8</v>
      </c>
      <c r="O259" s="163"/>
      <c r="P259" s="164">
        <f t="shared" si="3"/>
        <v>2.8655288606964962E-2</v>
      </c>
      <c r="Q259" s="165"/>
    </row>
    <row r="260" spans="2:17" s="166" customFormat="1" x14ac:dyDescent="0.2">
      <c r="B260" s="176">
        <v>2022</v>
      </c>
      <c r="C260" s="177">
        <v>12</v>
      </c>
      <c r="D260" s="178" t="s">
        <v>1</v>
      </c>
      <c r="E260" s="179">
        <v>25000000</v>
      </c>
      <c r="F260" s="180">
        <v>59000000</v>
      </c>
      <c r="G260" s="180">
        <v>57000000</v>
      </c>
      <c r="H260" s="181">
        <v>-68000000</v>
      </c>
      <c r="I260" s="179">
        <v>22494554.25</v>
      </c>
      <c r="J260" s="181">
        <v>161362575.5</v>
      </c>
      <c r="K260" s="180">
        <v>190028768.00000003</v>
      </c>
      <c r="L260" s="182">
        <v>4458876701.1394033</v>
      </c>
      <c r="M260" s="212">
        <v>2022</v>
      </c>
      <c r="N260" s="177">
        <v>9</v>
      </c>
      <c r="O260" s="186"/>
      <c r="P260" s="205">
        <f t="shared" si="3"/>
        <v>3.5225429656203795E-2</v>
      </c>
      <c r="Q260" s="165"/>
    </row>
    <row r="261" spans="2:17" x14ac:dyDescent="0.2">
      <c r="B261" s="56">
        <v>2023</v>
      </c>
      <c r="C261" s="62">
        <v>1</v>
      </c>
      <c r="D261" s="42" t="s">
        <v>1</v>
      </c>
      <c r="E261" s="43">
        <v>48000000</v>
      </c>
      <c r="F261" s="44">
        <v>223000000</v>
      </c>
      <c r="G261" s="44">
        <v>65000000</v>
      </c>
      <c r="H261" s="148">
        <v>-55000000</v>
      </c>
      <c r="I261" s="43">
        <v>21951568.5</v>
      </c>
      <c r="J261" s="45">
        <v>184751185.75</v>
      </c>
      <c r="K261" s="44">
        <v>214115491.00000003</v>
      </c>
      <c r="L261" s="46">
        <v>4522965940.7008495</v>
      </c>
      <c r="M261" s="149">
        <v>2023</v>
      </c>
      <c r="N261" s="62">
        <v>10</v>
      </c>
      <c r="O261" s="147"/>
      <c r="P261" s="123">
        <f t="shared" si="3"/>
        <v>3.9516155133381872E-2</v>
      </c>
    </row>
    <row r="262" spans="2:17" x14ac:dyDescent="0.2">
      <c r="B262" s="56">
        <v>2023</v>
      </c>
      <c r="C262" s="63">
        <v>2</v>
      </c>
      <c r="D262" s="37" t="s">
        <v>1</v>
      </c>
      <c r="E262" s="43">
        <v>41000000</v>
      </c>
      <c r="F262" s="44">
        <v>230000000</v>
      </c>
      <c r="G262" s="44">
        <v>97000000</v>
      </c>
      <c r="H262" s="45">
        <v>-55000000</v>
      </c>
      <c r="I262" s="39">
        <v>18269847.75</v>
      </c>
      <c r="J262" s="40">
        <v>205291669.25</v>
      </c>
      <c r="K262" s="38">
        <v>238082271.99999985</v>
      </c>
      <c r="L262" s="46">
        <v>4865976701.979845</v>
      </c>
      <c r="M262" s="150">
        <v>2023</v>
      </c>
      <c r="N262" s="63">
        <v>11</v>
      </c>
      <c r="O262" s="86"/>
      <c r="P262" s="101">
        <f t="shared" ref="P262:P296" si="4">IF(ISBLANK(L265),"",(I262+J262)/L265)</f>
        <v>4.676211666973773E-2</v>
      </c>
    </row>
    <row r="263" spans="2:17" x14ac:dyDescent="0.2">
      <c r="B263" s="56">
        <v>2023</v>
      </c>
      <c r="C263" s="63">
        <v>3</v>
      </c>
      <c r="D263" s="37" t="s">
        <v>1</v>
      </c>
      <c r="E263" s="38">
        <v>56000000</v>
      </c>
      <c r="F263" s="38">
        <v>264000000</v>
      </c>
      <c r="G263" s="66">
        <v>58000000</v>
      </c>
      <c r="H263" s="40">
        <v>-56000000</v>
      </c>
      <c r="I263" s="39">
        <v>27011561.75</v>
      </c>
      <c r="J263" s="40">
        <v>202385117.5</v>
      </c>
      <c r="K263" s="38">
        <v>253450759</v>
      </c>
      <c r="L263" s="41">
        <v>5219443213.1680088</v>
      </c>
      <c r="M263" s="150">
        <v>2023</v>
      </c>
      <c r="N263" s="63">
        <v>12</v>
      </c>
      <c r="O263" s="86"/>
      <c r="P263" s="101">
        <f t="shared" si="4"/>
        <v>4.6536475340361053E-2</v>
      </c>
    </row>
    <row r="264" spans="2:17" x14ac:dyDescent="0.2">
      <c r="B264" s="56">
        <v>2023</v>
      </c>
      <c r="C264" s="63">
        <v>4</v>
      </c>
      <c r="D264" s="37" t="s">
        <v>1</v>
      </c>
      <c r="E264" s="39">
        <v>83000000</v>
      </c>
      <c r="F264" s="38">
        <v>240000000</v>
      </c>
      <c r="G264" s="38">
        <v>68000000</v>
      </c>
      <c r="H264" s="40">
        <v>-58000000</v>
      </c>
      <c r="I264" s="39">
        <v>36182191.5</v>
      </c>
      <c r="J264" s="40">
        <v>147394128.5</v>
      </c>
      <c r="K264" s="38">
        <v>205926267</v>
      </c>
      <c r="L264" s="41">
        <v>5230841754.5254726</v>
      </c>
      <c r="M264" s="150">
        <v>2023</v>
      </c>
      <c r="N264" s="63">
        <v>1</v>
      </c>
      <c r="O264" s="86"/>
      <c r="P264" s="101">
        <f t="shared" si="4"/>
        <v>4.1668080495973626E-2</v>
      </c>
    </row>
    <row r="265" spans="2:17" x14ac:dyDescent="0.2">
      <c r="B265" s="56">
        <v>2023</v>
      </c>
      <c r="C265" s="63">
        <v>5</v>
      </c>
      <c r="D265" s="37" t="s">
        <v>1</v>
      </c>
      <c r="E265" s="39">
        <v>109000000</v>
      </c>
      <c r="F265" s="38">
        <v>210000000</v>
      </c>
      <c r="G265" s="38">
        <v>67000000</v>
      </c>
      <c r="H265" s="40">
        <v>-47000000</v>
      </c>
      <c r="I265" s="39">
        <v>64786178.25</v>
      </c>
      <c r="J265" s="40">
        <v>129683395.25</v>
      </c>
      <c r="K265" s="38">
        <v>223629714.99999988</v>
      </c>
      <c r="L265" s="41">
        <v>4780825439.9373379</v>
      </c>
      <c r="M265" s="150">
        <v>2023</v>
      </c>
      <c r="N265" s="63">
        <v>2</v>
      </c>
      <c r="O265" s="86"/>
      <c r="P265" s="101">
        <f t="shared" si="4"/>
        <v>4.6224772742966103E-2</v>
      </c>
    </row>
    <row r="266" spans="2:17" x14ac:dyDescent="0.2">
      <c r="B266" s="56">
        <v>2023</v>
      </c>
      <c r="C266" s="63">
        <v>6</v>
      </c>
      <c r="D266" s="37" t="s">
        <v>1</v>
      </c>
      <c r="E266" s="39">
        <v>100000000</v>
      </c>
      <c r="F266" s="38">
        <v>179000000</v>
      </c>
      <c r="G266" s="38">
        <v>49000000</v>
      </c>
      <c r="H266" s="40">
        <v>-39000000</v>
      </c>
      <c r="I266" s="39">
        <v>52723573.75</v>
      </c>
      <c r="J266" s="40">
        <v>105120709</v>
      </c>
      <c r="K266" s="38">
        <v>177031549.00000024</v>
      </c>
      <c r="L266" s="41">
        <v>4929395223.2571516</v>
      </c>
      <c r="M266" s="150">
        <v>2023</v>
      </c>
      <c r="N266" s="63">
        <v>3</v>
      </c>
      <c r="O266" s="87"/>
      <c r="P266" s="101">
        <f t="shared" si="4"/>
        <v>3.9348324825885371E-2</v>
      </c>
    </row>
    <row r="267" spans="2:17" x14ac:dyDescent="0.2">
      <c r="B267" s="56">
        <v>2023</v>
      </c>
      <c r="C267" s="63">
        <v>7</v>
      </c>
      <c r="D267" s="37" t="s">
        <v>1</v>
      </c>
      <c r="E267" s="39">
        <v>88000000</v>
      </c>
      <c r="F267" s="38">
        <v>190000000</v>
      </c>
      <c r="G267" s="38">
        <v>41000000</v>
      </c>
      <c r="H267" s="40">
        <v>-34000000</v>
      </c>
      <c r="I267" s="39">
        <v>44555422.75</v>
      </c>
      <c r="J267" s="40">
        <v>142086407.75</v>
      </c>
      <c r="K267" s="38">
        <v>187562563.00000003</v>
      </c>
      <c r="L267" s="41">
        <v>4405682186.817771</v>
      </c>
      <c r="M267" s="150">
        <v>2023</v>
      </c>
      <c r="N267" s="63">
        <v>4</v>
      </c>
      <c r="O267" s="86"/>
      <c r="P267" s="101">
        <f t="shared" si="4"/>
        <v>4.549364451564427E-2</v>
      </c>
    </row>
    <row r="268" spans="2:17" x14ac:dyDescent="0.2">
      <c r="B268" s="56">
        <v>2023</v>
      </c>
      <c r="C268" s="63">
        <v>8</v>
      </c>
      <c r="D268" s="37" t="s">
        <v>1</v>
      </c>
      <c r="E268" s="39">
        <v>81000000</v>
      </c>
      <c r="F268" s="38">
        <v>172000000</v>
      </c>
      <c r="G268" s="38">
        <v>41000000</v>
      </c>
      <c r="H268" s="40">
        <v>-28000000</v>
      </c>
      <c r="I268" s="39">
        <v>51313464</v>
      </c>
      <c r="J268" s="40">
        <v>134066344.75</v>
      </c>
      <c r="K268" s="38">
        <v>202380797.00000003</v>
      </c>
      <c r="L268" s="41">
        <v>4207042284.0443692</v>
      </c>
      <c r="M268" s="150">
        <v>2023</v>
      </c>
      <c r="N268" s="63">
        <v>5</v>
      </c>
      <c r="O268" s="86"/>
      <c r="P268" s="101">
        <f t="shared" si="4"/>
        <v>4.4475347216991423E-2</v>
      </c>
    </row>
    <row r="269" spans="2:17" x14ac:dyDescent="0.2">
      <c r="B269" s="56">
        <v>2023</v>
      </c>
      <c r="C269" s="63">
        <v>9</v>
      </c>
      <c r="D269" s="37" t="s">
        <v>1</v>
      </c>
      <c r="E269" s="39">
        <v>75000000</v>
      </c>
      <c r="F269" s="38">
        <v>184000000</v>
      </c>
      <c r="G269" s="38">
        <v>65000000</v>
      </c>
      <c r="H269" s="40">
        <v>-39000000</v>
      </c>
      <c r="I269" s="39">
        <v>39663240.75</v>
      </c>
      <c r="J269" s="40">
        <v>132243202.25</v>
      </c>
      <c r="K269" s="38">
        <v>180702031</v>
      </c>
      <c r="L269" s="41">
        <v>4011461312.4816394</v>
      </c>
      <c r="M269" s="150">
        <v>2023</v>
      </c>
      <c r="N269" s="63">
        <v>6</v>
      </c>
      <c r="O269" s="86"/>
      <c r="P269" s="101">
        <f t="shared" si="4"/>
        <v>4.1679649758630311E-2</v>
      </c>
    </row>
    <row r="270" spans="2:17" x14ac:dyDescent="0.2">
      <c r="B270" s="56">
        <v>2023</v>
      </c>
      <c r="C270" s="63">
        <v>10</v>
      </c>
      <c r="D270" s="37" t="s">
        <v>1</v>
      </c>
      <c r="E270" s="39">
        <v>67000000</v>
      </c>
      <c r="F270" s="38">
        <v>196000000</v>
      </c>
      <c r="G270" s="38">
        <v>57000000</v>
      </c>
      <c r="H270" s="40">
        <v>-37000000</v>
      </c>
      <c r="I270" s="39">
        <v>25491633.5</v>
      </c>
      <c r="J270" s="40">
        <v>165963159</v>
      </c>
      <c r="K270" s="38">
        <v>205067380.99999994</v>
      </c>
      <c r="L270" s="41">
        <v>4102591306.7003889</v>
      </c>
      <c r="M270" s="150">
        <v>2023</v>
      </c>
      <c r="N270" s="63">
        <v>7</v>
      </c>
      <c r="O270" s="86"/>
      <c r="P270" s="101">
        <f t="shared" si="4"/>
        <v>4.3409318051358815E-2</v>
      </c>
    </row>
    <row r="271" spans="2:17" x14ac:dyDescent="0.2">
      <c r="B271" s="56">
        <v>2023</v>
      </c>
      <c r="C271" s="63">
        <v>11</v>
      </c>
      <c r="D271" s="37" t="s">
        <v>1</v>
      </c>
      <c r="E271" s="39">
        <v>59000000</v>
      </c>
      <c r="F271" s="38">
        <v>201000000</v>
      </c>
      <c r="G271" s="38">
        <v>54000000</v>
      </c>
      <c r="H271" s="40">
        <v>-49000000</v>
      </c>
      <c r="I271" s="39">
        <v>42417699.75</v>
      </c>
      <c r="J271" s="40">
        <v>216414988.25</v>
      </c>
      <c r="K271" s="38">
        <v>261647932.00000012</v>
      </c>
      <c r="L271" s="41">
        <v>4168147532.2845201</v>
      </c>
      <c r="M271" s="150">
        <v>2023</v>
      </c>
      <c r="N271" s="63">
        <v>8</v>
      </c>
      <c r="O271" s="86"/>
      <c r="P271" s="101">
        <f t="shared" si="4"/>
        <v>5.3581689455361965E-2</v>
      </c>
    </row>
    <row r="272" spans="2:17" x14ac:dyDescent="0.2">
      <c r="B272" s="49">
        <v>2023</v>
      </c>
      <c r="C272" s="64">
        <v>12</v>
      </c>
      <c r="D272" s="59" t="s">
        <v>1</v>
      </c>
      <c r="E272" s="14">
        <v>50000000</v>
      </c>
      <c r="F272" s="27">
        <v>209000000</v>
      </c>
      <c r="G272" s="27">
        <v>59000000</v>
      </c>
      <c r="H272" s="11">
        <v>-70000000</v>
      </c>
      <c r="I272" s="14">
        <v>43839846</v>
      </c>
      <c r="J272" s="11">
        <v>207163230.5</v>
      </c>
      <c r="K272" s="27">
        <v>249044461.00000012</v>
      </c>
      <c r="L272" s="32">
        <v>4124469471.2052984</v>
      </c>
      <c r="M272" s="151">
        <v>2023</v>
      </c>
      <c r="N272" s="64">
        <v>9</v>
      </c>
      <c r="O272" s="88"/>
      <c r="P272" s="124">
        <f t="shared" si="4"/>
        <v>4.9366446656702832E-2</v>
      </c>
    </row>
    <row r="273" spans="2:17" s="166" customFormat="1" x14ac:dyDescent="0.2">
      <c r="B273" s="155">
        <v>2024</v>
      </c>
      <c r="C273" s="156">
        <v>1</v>
      </c>
      <c r="D273" s="206" t="s">
        <v>1</v>
      </c>
      <c r="E273" s="158">
        <v>45000000</v>
      </c>
      <c r="F273" s="159">
        <v>223000000</v>
      </c>
      <c r="G273" s="159">
        <v>67000000</v>
      </c>
      <c r="H273" s="207">
        <v>-57000000</v>
      </c>
      <c r="I273" s="158">
        <v>38509923.75</v>
      </c>
      <c r="J273" s="160">
        <v>297970328.75</v>
      </c>
      <c r="K273" s="159">
        <v>366455133</v>
      </c>
      <c r="L273" s="161">
        <v>4410453817.1616592</v>
      </c>
      <c r="M273" s="208">
        <v>2024</v>
      </c>
      <c r="N273" s="156">
        <v>10</v>
      </c>
      <c r="O273" s="209"/>
      <c r="P273" s="196">
        <f t="shared" si="4"/>
        <v>6.2831376626457061E-2</v>
      </c>
      <c r="Q273" s="165"/>
    </row>
    <row r="274" spans="2:17" s="166" customFormat="1" x14ac:dyDescent="0.2">
      <c r="B274" s="155">
        <v>2024</v>
      </c>
      <c r="C274" s="168">
        <v>2</v>
      </c>
      <c r="D274" s="169" t="s">
        <v>1</v>
      </c>
      <c r="E274" s="158">
        <v>41000000</v>
      </c>
      <c r="F274" s="159">
        <v>282000000</v>
      </c>
      <c r="G274" s="159">
        <v>128000000</v>
      </c>
      <c r="H274" s="160">
        <v>-72000000</v>
      </c>
      <c r="I274" s="170">
        <v>37401884.25</v>
      </c>
      <c r="J274" s="172">
        <v>273580858</v>
      </c>
      <c r="K274" s="171">
        <v>337812979.00000006</v>
      </c>
      <c r="L274" s="161">
        <v>4830618269.6167002</v>
      </c>
      <c r="M274" s="208">
        <v>2024</v>
      </c>
      <c r="N274" s="168">
        <v>11</v>
      </c>
      <c r="O274" s="163"/>
      <c r="P274" s="164">
        <f t="shared" si="4"/>
        <v>6.6572459839746606E-2</v>
      </c>
      <c r="Q274" s="165"/>
    </row>
    <row r="275" spans="2:17" s="166" customFormat="1" x14ac:dyDescent="0.2">
      <c r="B275" s="155">
        <v>2024</v>
      </c>
      <c r="C275" s="168">
        <v>3</v>
      </c>
      <c r="D275" s="169" t="s">
        <v>1</v>
      </c>
      <c r="E275" s="171">
        <v>54000000</v>
      </c>
      <c r="F275" s="171">
        <v>294000000</v>
      </c>
      <c r="G275" s="211">
        <v>67000000</v>
      </c>
      <c r="H275" s="172">
        <v>-65000000</v>
      </c>
      <c r="I275" s="170">
        <v>39015003.25</v>
      </c>
      <c r="J275" s="172">
        <v>369611583.75</v>
      </c>
      <c r="K275" s="171">
        <v>447681293</v>
      </c>
      <c r="L275" s="174">
        <v>5084487409.9505301</v>
      </c>
      <c r="M275" s="208">
        <v>2024</v>
      </c>
      <c r="N275" s="168">
        <v>12</v>
      </c>
      <c r="O275" s="163"/>
      <c r="P275" s="164">
        <f t="shared" si="4"/>
        <v>8.7683944206075712E-2</v>
      </c>
      <c r="Q275" s="165"/>
    </row>
    <row r="276" spans="2:17" s="166" customFormat="1" x14ac:dyDescent="0.2">
      <c r="B276" s="155">
        <v>2024</v>
      </c>
      <c r="C276" s="168">
        <v>4</v>
      </c>
      <c r="D276" s="169" t="s">
        <v>1</v>
      </c>
      <c r="E276" s="170">
        <v>78000000</v>
      </c>
      <c r="F276" s="171">
        <v>336000000</v>
      </c>
      <c r="G276" s="171">
        <v>104000000</v>
      </c>
      <c r="H276" s="172">
        <v>-89000000</v>
      </c>
      <c r="I276" s="170">
        <v>54765314.75</v>
      </c>
      <c r="J276" s="172">
        <v>410294226.75</v>
      </c>
      <c r="K276" s="171">
        <v>467294481.36000001</v>
      </c>
      <c r="L276" s="174">
        <v>5355290152.2503767</v>
      </c>
      <c r="M276" s="208">
        <v>2024</v>
      </c>
      <c r="N276" s="168">
        <v>1</v>
      </c>
      <c r="O276" s="163"/>
      <c r="P276" s="164">
        <f t="shared" si="4"/>
        <v>0.11057805604935285</v>
      </c>
      <c r="Q276" s="165"/>
    </row>
    <row r="277" spans="2:17" s="166" customFormat="1" x14ac:dyDescent="0.2">
      <c r="B277" s="155">
        <v>2024</v>
      </c>
      <c r="C277" s="168">
        <v>5</v>
      </c>
      <c r="D277" s="169" t="s">
        <v>1</v>
      </c>
      <c r="E277" s="170">
        <v>108000000</v>
      </c>
      <c r="F277" s="171">
        <v>362000000</v>
      </c>
      <c r="G277" s="171">
        <v>142000000</v>
      </c>
      <c r="H277" s="172">
        <v>-97000000</v>
      </c>
      <c r="I277" s="170">
        <v>64678909.25</v>
      </c>
      <c r="J277" s="172">
        <v>297443079.5</v>
      </c>
      <c r="K277" s="171">
        <v>381771070.99999976</v>
      </c>
      <c r="L277" s="174">
        <v>4671342218.6681767</v>
      </c>
      <c r="M277" s="208">
        <v>2024</v>
      </c>
      <c r="N277" s="168">
        <v>2</v>
      </c>
      <c r="O277" s="163"/>
      <c r="P277" s="164">
        <f t="shared" si="4"/>
        <v>8.939318150782663E-2</v>
      </c>
      <c r="Q277" s="165"/>
    </row>
    <row r="278" spans="2:17" s="166" customFormat="1" x14ac:dyDescent="0.2">
      <c r="B278" s="155">
        <v>2024</v>
      </c>
      <c r="C278" s="168">
        <v>6</v>
      </c>
      <c r="D278" s="169" t="s">
        <v>1</v>
      </c>
      <c r="E278" s="170">
        <v>102000000</v>
      </c>
      <c r="F278" s="171">
        <v>315000000</v>
      </c>
      <c r="G278" s="171">
        <v>109000000</v>
      </c>
      <c r="H278" s="172">
        <v>-81000000</v>
      </c>
      <c r="I278" s="170">
        <v>66821542</v>
      </c>
      <c r="J278" s="172">
        <v>254069734</v>
      </c>
      <c r="K278" s="171">
        <v>335696346.00000006</v>
      </c>
      <c r="L278" s="174">
        <v>4660221329</v>
      </c>
      <c r="M278" s="208">
        <v>2024</v>
      </c>
      <c r="N278" s="168">
        <v>3</v>
      </c>
      <c r="O278" s="198"/>
      <c r="P278" s="164">
        <f t="shared" si="4"/>
        <v>7.8340289927705462E-2</v>
      </c>
      <c r="Q278" s="165"/>
    </row>
    <row r="279" spans="2:17" s="166" customFormat="1" x14ac:dyDescent="0.2">
      <c r="B279" s="155">
        <v>2024</v>
      </c>
      <c r="C279" s="168">
        <v>7</v>
      </c>
      <c r="D279" s="169" t="s">
        <v>1</v>
      </c>
      <c r="E279" s="170">
        <v>93000000</v>
      </c>
      <c r="F279" s="171">
        <v>334000000</v>
      </c>
      <c r="G279" s="171">
        <v>86000000</v>
      </c>
      <c r="H279" s="172">
        <v>-70000000</v>
      </c>
      <c r="I279" s="170">
        <v>57806013</v>
      </c>
      <c r="J279" s="172">
        <v>295816359.5</v>
      </c>
      <c r="K279" s="171">
        <v>363342218.00000012</v>
      </c>
      <c r="L279" s="174">
        <v>4205712761.7837315</v>
      </c>
      <c r="M279" s="208">
        <v>2024</v>
      </c>
      <c r="N279" s="168">
        <v>4</v>
      </c>
      <c r="O279" s="163"/>
      <c r="P279" s="164">
        <f t="shared" si="4"/>
        <v>8.3211582430202352E-2</v>
      </c>
      <c r="Q279" s="165"/>
    </row>
    <row r="280" spans="2:17" s="166" customFormat="1" x14ac:dyDescent="0.2">
      <c r="B280" s="155">
        <v>2024</v>
      </c>
      <c r="C280" s="168">
        <v>8</v>
      </c>
      <c r="D280" s="169" t="s">
        <v>1</v>
      </c>
      <c r="E280" s="170">
        <v>87000000</v>
      </c>
      <c r="F280" s="171">
        <v>310000000</v>
      </c>
      <c r="G280" s="171">
        <v>86000000</v>
      </c>
      <c r="H280" s="172">
        <v>-59000000</v>
      </c>
      <c r="I280" s="170">
        <v>41840993</v>
      </c>
      <c r="J280" s="172">
        <v>248923128.5</v>
      </c>
      <c r="K280" s="171">
        <v>290891269</v>
      </c>
      <c r="L280" s="174">
        <v>4050890488.9831576</v>
      </c>
      <c r="M280" s="208">
        <v>2024</v>
      </c>
      <c r="N280" s="168">
        <v>5</v>
      </c>
      <c r="O280" s="163"/>
      <c r="P280" s="164">
        <f t="shared" si="4"/>
        <v>6.9074173469918246E-2</v>
      </c>
      <c r="Q280" s="165"/>
    </row>
    <row r="281" spans="2:17" s="166" customFormat="1" x14ac:dyDescent="0.2">
      <c r="B281" s="155">
        <v>2024</v>
      </c>
      <c r="C281" s="168">
        <v>9</v>
      </c>
      <c r="D281" s="169" t="s">
        <v>1</v>
      </c>
      <c r="E281" s="170">
        <v>81000000</v>
      </c>
      <c r="F281" s="171">
        <v>346000000</v>
      </c>
      <c r="G281" s="171">
        <v>136000000</v>
      </c>
      <c r="H281" s="172">
        <v>-79000000</v>
      </c>
      <c r="I281" s="170">
        <v>46062715.25</v>
      </c>
      <c r="J281" s="172">
        <v>373294205</v>
      </c>
      <c r="K281" s="171">
        <v>440134810.00000006</v>
      </c>
      <c r="L281" s="174">
        <v>4096120607.8778515</v>
      </c>
      <c r="M281" s="208">
        <v>2024</v>
      </c>
      <c r="N281" s="168">
        <v>6</v>
      </c>
      <c r="O281" s="163"/>
      <c r="P281" s="164">
        <f t="shared" si="4"/>
        <v>9.794949205390395E-2</v>
      </c>
      <c r="Q281" s="165"/>
    </row>
    <row r="282" spans="2:17" s="166" customFormat="1" x14ac:dyDescent="0.2">
      <c r="B282" s="155">
        <v>2024</v>
      </c>
      <c r="C282" s="168">
        <v>10</v>
      </c>
      <c r="D282" s="169" t="s">
        <v>1</v>
      </c>
      <c r="E282" s="170">
        <v>72000000</v>
      </c>
      <c r="F282" s="171">
        <v>368000000</v>
      </c>
      <c r="G282" s="171">
        <v>110000000</v>
      </c>
      <c r="H282" s="172">
        <v>-75000000</v>
      </c>
      <c r="I282" s="170">
        <v>53669857</v>
      </c>
      <c r="J282" s="172">
        <v>359746645.25</v>
      </c>
      <c r="K282" s="171">
        <v>413293256.0000003</v>
      </c>
      <c r="L282" s="174">
        <v>4249677294.583569</v>
      </c>
      <c r="M282" s="208">
        <v>2024</v>
      </c>
      <c r="N282" s="168">
        <v>7</v>
      </c>
      <c r="O282" s="163"/>
      <c r="P282" s="164">
        <f t="shared" si="4"/>
        <v>8.8962937614671486E-2</v>
      </c>
      <c r="Q282" s="165"/>
    </row>
    <row r="283" spans="2:17" s="166" customFormat="1" x14ac:dyDescent="0.2">
      <c r="B283" s="155">
        <v>2024</v>
      </c>
      <c r="C283" s="168">
        <v>11</v>
      </c>
      <c r="D283" s="169" t="s">
        <v>1</v>
      </c>
      <c r="E283" s="170">
        <v>67000000</v>
      </c>
      <c r="F283" s="171">
        <v>370000000</v>
      </c>
      <c r="G283" s="171">
        <v>102000000</v>
      </c>
      <c r="H283" s="172">
        <v>-100000000</v>
      </c>
      <c r="I283" s="170">
        <v>30805146.75</v>
      </c>
      <c r="J283" s="172">
        <v>302725215.25</v>
      </c>
      <c r="K283" s="171">
        <v>350085956.00000018</v>
      </c>
      <c r="L283" s="174">
        <v>4209447712.4163866</v>
      </c>
      <c r="M283" s="208">
        <v>2024</v>
      </c>
      <c r="N283" s="168">
        <v>8</v>
      </c>
      <c r="O283" s="163"/>
      <c r="P283" s="164">
        <f t="shared" si="4"/>
        <v>6.6730273844249774E-2</v>
      </c>
      <c r="Q283" s="165"/>
    </row>
    <row r="284" spans="2:17" s="166" customFormat="1" x14ac:dyDescent="0.2">
      <c r="B284" s="176">
        <v>2024</v>
      </c>
      <c r="C284" s="177">
        <v>12</v>
      </c>
      <c r="D284" s="178" t="s">
        <v>1</v>
      </c>
      <c r="E284" s="179">
        <v>56000000</v>
      </c>
      <c r="F284" s="180">
        <v>366000000</v>
      </c>
      <c r="G284" s="180">
        <v>107000000</v>
      </c>
      <c r="H284" s="181">
        <v>-131000000</v>
      </c>
      <c r="I284" s="179">
        <v>25035129.25</v>
      </c>
      <c r="J284" s="181">
        <v>358129883.25</v>
      </c>
      <c r="K284" s="180">
        <v>407740486.99999976</v>
      </c>
      <c r="L284" s="182">
        <v>4281358804.9973536</v>
      </c>
      <c r="M284" s="212">
        <v>2024</v>
      </c>
      <c r="N284" s="177">
        <v>9</v>
      </c>
      <c r="O284" s="186"/>
      <c r="P284" s="205">
        <f t="shared" si="4"/>
        <v>7.2856506799683265E-2</v>
      </c>
      <c r="Q284" s="165"/>
    </row>
    <row r="285" spans="2:17" x14ac:dyDescent="0.2">
      <c r="B285" s="56">
        <v>2025</v>
      </c>
      <c r="C285" s="62">
        <v>1</v>
      </c>
      <c r="D285" s="42" t="s">
        <v>1</v>
      </c>
      <c r="E285" s="43">
        <v>48000000</v>
      </c>
      <c r="F285" s="44">
        <v>393000000</v>
      </c>
      <c r="G285" s="44">
        <v>124000000</v>
      </c>
      <c r="H285" s="148">
        <v>-108000000</v>
      </c>
      <c r="I285" s="43">
        <v>21599894.5</v>
      </c>
      <c r="J285" s="45">
        <v>368488251</v>
      </c>
      <c r="K285" s="44">
        <v>375671914.99999982</v>
      </c>
      <c r="L285" s="46">
        <v>4647064421.8230114</v>
      </c>
      <c r="M285" s="149">
        <v>2025</v>
      </c>
      <c r="N285" s="62">
        <v>10</v>
      </c>
      <c r="O285" s="147"/>
      <c r="P285" s="123">
        <f t="shared" si="4"/>
        <v>7.1835183711087783E-2</v>
      </c>
    </row>
    <row r="286" spans="2:17" x14ac:dyDescent="0.2">
      <c r="B286" s="56">
        <v>2025</v>
      </c>
      <c r="C286" s="63">
        <v>2</v>
      </c>
      <c r="D286" s="42" t="s">
        <v>1</v>
      </c>
      <c r="E286" s="43">
        <v>43000000</v>
      </c>
      <c r="F286" s="44">
        <v>471000000</v>
      </c>
      <c r="G286" s="44">
        <v>231000000</v>
      </c>
      <c r="H286" s="45">
        <v>-133000000</v>
      </c>
      <c r="I286" s="39">
        <v>16485835.25</v>
      </c>
      <c r="J286" s="40">
        <v>280451677.5</v>
      </c>
      <c r="K286" s="38">
        <v>326230068.00000012</v>
      </c>
      <c r="L286" s="46">
        <v>4998186621.8392677</v>
      </c>
      <c r="M286" s="149">
        <v>2025</v>
      </c>
      <c r="N286" s="63">
        <v>11</v>
      </c>
      <c r="O286" s="86"/>
      <c r="P286" s="101">
        <f t="shared" si="4"/>
        <v>6.093516912929086E-2</v>
      </c>
    </row>
    <row r="287" spans="2:17" x14ac:dyDescent="0.2">
      <c r="B287" s="56">
        <v>2025</v>
      </c>
      <c r="C287" s="63">
        <v>3</v>
      </c>
      <c r="D287" s="42" t="s">
        <v>1</v>
      </c>
      <c r="E287" s="38">
        <v>56000000</v>
      </c>
      <c r="F287" s="38">
        <v>452000000</v>
      </c>
      <c r="G287" s="66">
        <v>101000000</v>
      </c>
      <c r="H287" s="40">
        <v>-109000000</v>
      </c>
      <c r="I287" s="39">
        <v>21582934.5</v>
      </c>
      <c r="J287" s="40">
        <v>407019181.25</v>
      </c>
      <c r="K287" s="38">
        <v>449149608</v>
      </c>
      <c r="L287" s="46">
        <v>5259173536.1880646</v>
      </c>
      <c r="M287" s="149">
        <v>2025</v>
      </c>
      <c r="N287" s="63">
        <v>12</v>
      </c>
      <c r="O287" s="86"/>
      <c r="P287" s="101">
        <f t="shared" si="4"/>
        <v>8.9278034152103058E-2</v>
      </c>
    </row>
    <row r="288" spans="2:17" x14ac:dyDescent="0.2">
      <c r="B288" s="56">
        <v>2025</v>
      </c>
      <c r="C288" s="63">
        <v>4</v>
      </c>
      <c r="D288" s="42" t="s">
        <v>1</v>
      </c>
      <c r="E288" s="39">
        <v>84000000</v>
      </c>
      <c r="F288" s="38">
        <v>442000000</v>
      </c>
      <c r="G288" s="38">
        <v>129000000</v>
      </c>
      <c r="H288" s="40">
        <v>-119000000</v>
      </c>
      <c r="I288" s="39">
        <v>37624440.75</v>
      </c>
      <c r="J288" s="40">
        <v>494657097.5</v>
      </c>
      <c r="K288" s="38">
        <v>555284299</v>
      </c>
      <c r="L288" s="41">
        <v>5430321540.888463</v>
      </c>
      <c r="M288" s="149">
        <v>2025</v>
      </c>
      <c r="N288" s="63">
        <v>1</v>
      </c>
      <c r="O288" s="86"/>
      <c r="P288" s="101">
        <f t="shared" si="4"/>
        <v>0.12690675165601648</v>
      </c>
    </row>
    <row r="289" spans="2:16" x14ac:dyDescent="0.2">
      <c r="B289" s="56">
        <v>2025</v>
      </c>
      <c r="C289" s="63">
        <v>5</v>
      </c>
      <c r="D289" s="42" t="s">
        <v>1</v>
      </c>
      <c r="E289" s="39">
        <v>109000000</v>
      </c>
      <c r="F289" s="38">
        <v>447000000</v>
      </c>
      <c r="G289" s="38">
        <v>177000000</v>
      </c>
      <c r="H289" s="40">
        <v>-119000000</v>
      </c>
      <c r="I289" s="39">
        <v>48071232</v>
      </c>
      <c r="J289" s="40">
        <v>349736881</v>
      </c>
      <c r="K289" s="38">
        <v>401507550</v>
      </c>
      <c r="L289" s="41">
        <v>4873007115.4798098</v>
      </c>
      <c r="M289" s="149">
        <v>2025</v>
      </c>
      <c r="N289" s="63">
        <v>2</v>
      </c>
      <c r="O289" s="86"/>
      <c r="P289" s="101">
        <f t="shared" si="4"/>
        <v>9.5271015674932458E-2</v>
      </c>
    </row>
    <row r="290" spans="2:16" x14ac:dyDescent="0.2">
      <c r="B290" s="56">
        <v>2025</v>
      </c>
      <c r="C290" s="63">
        <v>6</v>
      </c>
      <c r="D290" s="42" t="s">
        <v>1</v>
      </c>
      <c r="E290" s="39">
        <v>99000000</v>
      </c>
      <c r="F290" s="38">
        <v>370000000</v>
      </c>
      <c r="G290" s="38">
        <v>132000000</v>
      </c>
      <c r="H290" s="40">
        <v>-97000000</v>
      </c>
      <c r="I290" s="39">
        <v>42672450.5</v>
      </c>
      <c r="J290" s="40">
        <v>363836417.5</v>
      </c>
      <c r="K290" s="38">
        <v>401648379.99999988</v>
      </c>
      <c r="L290" s="41">
        <v>4800756645.4676886</v>
      </c>
      <c r="M290" s="149">
        <v>2025</v>
      </c>
      <c r="N290" s="63">
        <v>3</v>
      </c>
      <c r="O290" s="87"/>
      <c r="P290" s="101">
        <f t="shared" si="4"/>
        <v>0.10245727889710031</v>
      </c>
    </row>
    <row r="291" spans="2:16" x14ac:dyDescent="0.2">
      <c r="B291" s="56">
        <v>2025</v>
      </c>
      <c r="C291" s="63">
        <v>7</v>
      </c>
      <c r="D291" s="42" t="s">
        <v>1</v>
      </c>
      <c r="E291" s="39">
        <v>90000000</v>
      </c>
      <c r="F291" s="38">
        <v>385000000</v>
      </c>
      <c r="G291" s="38">
        <v>103000000</v>
      </c>
      <c r="H291" s="40">
        <v>-84000000</v>
      </c>
      <c r="I291" s="39">
        <v>42194414.5</v>
      </c>
      <c r="J291" s="40">
        <v>385962754.5</v>
      </c>
      <c r="K291" s="38">
        <v>451634496</v>
      </c>
      <c r="L291" s="41">
        <v>4194272812.9450574</v>
      </c>
      <c r="M291" s="149">
        <v>2025</v>
      </c>
      <c r="N291" s="63">
        <v>4</v>
      </c>
      <c r="O291" s="86"/>
      <c r="P291" s="101" t="str">
        <f t="shared" si="4"/>
        <v/>
      </c>
    </row>
    <row r="292" spans="2:16" x14ac:dyDescent="0.2">
      <c r="B292" s="56">
        <v>2025</v>
      </c>
      <c r="C292" s="63">
        <v>8</v>
      </c>
      <c r="D292" s="42" t="s">
        <v>1</v>
      </c>
      <c r="E292" s="39">
        <v>82000000</v>
      </c>
      <c r="F292" s="38">
        <v>339000000</v>
      </c>
      <c r="G292" s="38">
        <v>101000000</v>
      </c>
      <c r="H292" s="40">
        <v>-67000000</v>
      </c>
      <c r="I292" s="39">
        <v>43121116.5</v>
      </c>
      <c r="J292" s="40">
        <v>319230608</v>
      </c>
      <c r="K292" s="38"/>
      <c r="L292" s="41">
        <v>4175541849.5519466</v>
      </c>
      <c r="M292" s="149">
        <v>2025</v>
      </c>
      <c r="N292" s="63">
        <v>5</v>
      </c>
      <c r="O292" s="86"/>
      <c r="P292" s="101" t="str">
        <f t="shared" si="4"/>
        <v/>
      </c>
    </row>
    <row r="293" spans="2:16" x14ac:dyDescent="0.2">
      <c r="B293" s="56">
        <v>2025</v>
      </c>
      <c r="C293" s="63">
        <v>9</v>
      </c>
      <c r="D293" s="42" t="s">
        <v>1</v>
      </c>
      <c r="E293" s="39">
        <v>77000000</v>
      </c>
      <c r="F293" s="38">
        <v>372000000</v>
      </c>
      <c r="G293" s="38">
        <v>150000000</v>
      </c>
      <c r="H293" s="40">
        <v>-97000000</v>
      </c>
      <c r="I293" s="39">
        <v>34260110.25</v>
      </c>
      <c r="J293" s="40">
        <v>300612568</v>
      </c>
      <c r="K293" s="38"/>
      <c r="L293" s="41">
        <v>3967593833.9945974</v>
      </c>
      <c r="M293" s="149">
        <v>2025</v>
      </c>
      <c r="N293" s="63">
        <v>6</v>
      </c>
      <c r="O293" s="86"/>
      <c r="P293" s="101" t="str">
        <f t="shared" si="4"/>
        <v/>
      </c>
    </row>
    <row r="294" spans="2:16" x14ac:dyDescent="0.2">
      <c r="B294" s="56">
        <v>2025</v>
      </c>
      <c r="C294" s="63">
        <v>10</v>
      </c>
      <c r="D294" s="42" t="s">
        <v>1</v>
      </c>
      <c r="E294" s="39"/>
      <c r="F294" s="38"/>
      <c r="G294" s="38"/>
      <c r="H294" s="40"/>
      <c r="I294" s="39"/>
      <c r="J294" s="40"/>
      <c r="K294" s="38"/>
      <c r="L294" s="41"/>
      <c r="M294" s="149">
        <v>2025</v>
      </c>
      <c r="N294" s="63">
        <v>7</v>
      </c>
      <c r="O294" s="86"/>
      <c r="P294" s="101" t="str">
        <f t="shared" si="4"/>
        <v/>
      </c>
    </row>
    <row r="295" spans="2:16" x14ac:dyDescent="0.2">
      <c r="B295" s="56">
        <v>2025</v>
      </c>
      <c r="C295" s="63">
        <v>11</v>
      </c>
      <c r="D295" s="42" t="s">
        <v>1</v>
      </c>
      <c r="E295" s="39"/>
      <c r="F295" s="38"/>
      <c r="G295" s="38"/>
      <c r="H295" s="40"/>
      <c r="I295" s="39"/>
      <c r="J295" s="40"/>
      <c r="K295" s="38"/>
      <c r="L295" s="41"/>
      <c r="M295" s="149">
        <v>2025</v>
      </c>
      <c r="N295" s="63">
        <v>8</v>
      </c>
      <c r="O295" s="86"/>
      <c r="P295" s="101" t="str">
        <f t="shared" si="4"/>
        <v/>
      </c>
    </row>
    <row r="296" spans="2:16" x14ac:dyDescent="0.2">
      <c r="B296" s="49">
        <v>2025</v>
      </c>
      <c r="C296" s="64">
        <v>12</v>
      </c>
      <c r="D296" s="59" t="s">
        <v>1</v>
      </c>
      <c r="E296" s="14"/>
      <c r="F296" s="27"/>
      <c r="G296" s="27"/>
      <c r="H296" s="11"/>
      <c r="I296" s="14"/>
      <c r="J296" s="11"/>
      <c r="K296" s="27"/>
      <c r="L296" s="32"/>
      <c r="M296" s="151">
        <v>2025</v>
      </c>
      <c r="N296" s="64">
        <v>9</v>
      </c>
      <c r="O296" s="88"/>
      <c r="P296" s="124" t="str">
        <f t="shared" si="4"/>
        <v/>
      </c>
    </row>
  </sheetData>
  <mergeCells count="11">
    <mergeCell ref="P2:P4"/>
    <mergeCell ref="E101:H101"/>
    <mergeCell ref="I2:J2"/>
    <mergeCell ref="I101:J101"/>
    <mergeCell ref="M4:N4"/>
    <mergeCell ref="B4:C4"/>
    <mergeCell ref="B103:C103"/>
    <mergeCell ref="M103:N103"/>
    <mergeCell ref="L2:N2"/>
    <mergeCell ref="L101:N101"/>
    <mergeCell ref="E2:H2"/>
  </mergeCells>
  <phoneticPr fontId="0" type="noConversion"/>
  <printOptions horizontalCentered="1"/>
  <pageMargins left="0" right="0" top="0.74803149606299213" bottom="0.51181102362204722" header="0.51181102362204722" footer="0.27559055118110237"/>
  <pageSetup paperSize="9" scale="43" orientation="portrait" r:id="rId1"/>
  <headerFooter alignWithMargins="0">
    <oddHeader>&amp;A</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O109"/>
  <sheetViews>
    <sheetView showGridLines="0" zoomScale="75" workbookViewId="0">
      <pane xSplit="1" ySplit="3" topLeftCell="B62" activePane="bottomRight" state="frozen"/>
      <selection pane="topRight" activeCell="B1" sqref="B1"/>
      <selection pane="bottomLeft" activeCell="A4" sqref="A4"/>
      <selection pane="bottomRight"/>
    </sheetView>
  </sheetViews>
  <sheetFormatPr baseColWidth="10" defaultColWidth="11.42578125" defaultRowHeight="14.25" x14ac:dyDescent="0.2"/>
  <cols>
    <col min="1" max="1" width="2.7109375" style="15" customWidth="1"/>
    <col min="2" max="2" width="22.7109375" style="15" customWidth="1"/>
    <col min="3" max="3" width="25.42578125" style="16" customWidth="1"/>
    <col min="4" max="4" width="30" style="16" customWidth="1"/>
    <col min="5" max="5" width="31.140625" style="16" customWidth="1"/>
    <col min="6" max="6" width="25.42578125" style="16" customWidth="1"/>
    <col min="7" max="7" width="30" style="16" customWidth="1"/>
    <col min="8" max="8" width="27.140625" style="16" customWidth="1"/>
    <col min="9" max="9" width="31.7109375" style="16" customWidth="1"/>
    <col min="10" max="10" width="11.42578125" style="15"/>
    <col min="11" max="11" width="17.42578125" style="15" bestFit="1" customWidth="1"/>
    <col min="12" max="16384" width="11.42578125" style="15"/>
  </cols>
  <sheetData>
    <row r="1" spans="2:11" ht="15" thickBot="1" x14ac:dyDescent="0.25"/>
    <row r="2" spans="2:11" s="17" customFormat="1" ht="33.75" customHeight="1" x14ac:dyDescent="0.2">
      <c r="B2" s="143" t="s">
        <v>87</v>
      </c>
      <c r="C2" s="144" t="s">
        <v>20</v>
      </c>
      <c r="D2" s="145" t="s">
        <v>85</v>
      </c>
      <c r="E2" s="144" t="s">
        <v>86</v>
      </c>
      <c r="F2" s="145" t="s">
        <v>19</v>
      </c>
      <c r="G2" s="144" t="s">
        <v>91</v>
      </c>
      <c r="H2" s="145" t="s">
        <v>88</v>
      </c>
      <c r="I2" s="146" t="s">
        <v>58</v>
      </c>
    </row>
    <row r="3" spans="2:11" ht="24.75" customHeight="1" thickBot="1" x14ac:dyDescent="0.25">
      <c r="B3" s="18" t="s">
        <v>16</v>
      </c>
      <c r="C3" s="130" t="s">
        <v>17</v>
      </c>
      <c r="D3" s="80" t="s">
        <v>17</v>
      </c>
      <c r="E3" s="130" t="s">
        <v>17</v>
      </c>
      <c r="F3" s="80" t="s">
        <v>17</v>
      </c>
      <c r="G3" s="130" t="s">
        <v>17</v>
      </c>
      <c r="H3" s="80" t="s">
        <v>17</v>
      </c>
      <c r="I3" s="135" t="s">
        <v>17</v>
      </c>
    </row>
    <row r="4" spans="2:11" ht="24.75" customHeight="1" x14ac:dyDescent="0.2">
      <c r="B4" s="19" t="s">
        <v>27</v>
      </c>
      <c r="C4" s="131">
        <v>1411115.1540000001</v>
      </c>
      <c r="D4" s="24"/>
      <c r="E4" s="131"/>
      <c r="F4" s="24">
        <v>1393266.7405769201</v>
      </c>
      <c r="G4" s="134">
        <v>86747.279890232006</v>
      </c>
      <c r="H4" s="35">
        <v>104595.69331684848</v>
      </c>
      <c r="I4" s="136">
        <f>-C4+F4</f>
        <v>-17848.413423079997</v>
      </c>
      <c r="J4" s="35"/>
      <c r="K4" s="35"/>
    </row>
    <row r="5" spans="2:11" ht="24.75" customHeight="1" x14ac:dyDescent="0.2">
      <c r="B5" s="20" t="s">
        <v>28</v>
      </c>
      <c r="C5" s="132">
        <v>1251212.5899999999</v>
      </c>
      <c r="D5" s="21"/>
      <c r="E5" s="132"/>
      <c r="F5" s="21">
        <v>1226863.8374000422</v>
      </c>
      <c r="G5" s="132">
        <v>80141.062402493</v>
      </c>
      <c r="H5" s="21">
        <v>104489.8150024505</v>
      </c>
      <c r="I5" s="137">
        <f>-C5+F5</f>
        <v>-24348.752599957632</v>
      </c>
      <c r="J5" s="35"/>
      <c r="K5" s="35"/>
    </row>
    <row r="6" spans="2:11" ht="24.75" customHeight="1" x14ac:dyDescent="0.2">
      <c r="B6" s="20" t="s">
        <v>29</v>
      </c>
      <c r="C6" s="132">
        <v>1183145.1017499999</v>
      </c>
      <c r="D6" s="21"/>
      <c r="E6" s="132"/>
      <c r="F6" s="21">
        <v>1176442.7208905898</v>
      </c>
      <c r="G6" s="132">
        <v>73990.500404532489</v>
      </c>
      <c r="H6" s="21">
        <v>80692.881263941497</v>
      </c>
      <c r="I6" s="137">
        <f>-C6+F6</f>
        <v>-6702.3808594101574</v>
      </c>
      <c r="J6" s="35"/>
      <c r="K6" s="35"/>
    </row>
    <row r="7" spans="2:11" ht="24.75" customHeight="1" x14ac:dyDescent="0.2">
      <c r="B7" s="20" t="s">
        <v>30</v>
      </c>
      <c r="C7" s="132">
        <v>1357365.6854999999</v>
      </c>
      <c r="D7" s="21"/>
      <c r="E7" s="132"/>
      <c r="F7" s="21">
        <v>1352374.6734956307</v>
      </c>
      <c r="G7" s="132">
        <v>86517.442734087992</v>
      </c>
      <c r="H7" s="21">
        <v>91508.452492820012</v>
      </c>
      <c r="I7" s="137">
        <f>-C7+F7</f>
        <v>-4991.0120043691713</v>
      </c>
      <c r="J7" s="35"/>
      <c r="K7" s="35"/>
    </row>
    <row r="8" spans="2:11" ht="24.75" customHeight="1" thickBot="1" x14ac:dyDescent="0.25">
      <c r="B8" s="22" t="s">
        <v>31</v>
      </c>
      <c r="C8" s="133">
        <f>SUM(C4:C7)</f>
        <v>5202838.53125</v>
      </c>
      <c r="D8" s="23"/>
      <c r="E8" s="133"/>
      <c r="F8" s="23">
        <f>SUM(F4:F7)</f>
        <v>5148947.9723631833</v>
      </c>
      <c r="G8" s="133">
        <f>SUM(G4:G7)</f>
        <v>327396.28543134546</v>
      </c>
      <c r="H8" s="23">
        <f>SUM(H4:H7)</f>
        <v>381286.84207606048</v>
      </c>
      <c r="I8" s="138">
        <f>SUM(I4:I7)</f>
        <v>-53890.558886816958</v>
      </c>
      <c r="J8" s="35"/>
      <c r="K8" s="35"/>
    </row>
    <row r="9" spans="2:11" ht="24.75" customHeight="1" x14ac:dyDescent="0.2">
      <c r="B9" s="19" t="s">
        <v>32</v>
      </c>
      <c r="C9" s="131">
        <v>1371374.45875</v>
      </c>
      <c r="D9" s="21"/>
      <c r="E9" s="132"/>
      <c r="F9" s="35">
        <v>1379971.2375738998</v>
      </c>
      <c r="G9" s="134">
        <v>87724.939272599906</v>
      </c>
      <c r="H9" s="35">
        <v>79128.160698699998</v>
      </c>
      <c r="I9" s="136">
        <f>-C9+F9</f>
        <v>8596.7788238998037</v>
      </c>
      <c r="J9" s="35"/>
      <c r="K9" s="35"/>
    </row>
    <row r="10" spans="2:11" ht="24.75" customHeight="1" x14ac:dyDescent="0.2">
      <c r="B10" s="20" t="s">
        <v>33</v>
      </c>
      <c r="C10" s="132">
        <v>1573238.2445</v>
      </c>
      <c r="D10" s="21"/>
      <c r="E10" s="132"/>
      <c r="F10" s="21">
        <v>1580315.7433973008</v>
      </c>
      <c r="G10" s="132">
        <v>84075.101667049981</v>
      </c>
      <c r="H10" s="21">
        <v>76997.602759749992</v>
      </c>
      <c r="I10" s="137">
        <f>-C10+F10</f>
        <v>7077.4988973008003</v>
      </c>
      <c r="J10" s="35"/>
      <c r="K10" s="35"/>
    </row>
    <row r="11" spans="2:11" ht="24.75" customHeight="1" x14ac:dyDescent="0.2">
      <c r="B11" s="20" t="s">
        <v>34</v>
      </c>
      <c r="C11" s="132">
        <v>1494995.02725</v>
      </c>
      <c r="D11" s="21"/>
      <c r="E11" s="132"/>
      <c r="F11" s="21">
        <v>1457119.0121656242</v>
      </c>
      <c r="G11" s="132">
        <v>67704.156962450041</v>
      </c>
      <c r="H11" s="21">
        <v>105580.17206682502</v>
      </c>
      <c r="I11" s="137">
        <f>-C11+F11</f>
        <v>-37876.01508437586</v>
      </c>
      <c r="J11" s="35"/>
      <c r="K11" s="35"/>
    </row>
    <row r="12" spans="2:11" ht="24.75" customHeight="1" x14ac:dyDescent="0.2">
      <c r="B12" s="20" t="s">
        <v>35</v>
      </c>
      <c r="C12" s="132">
        <v>1502388.358</v>
      </c>
      <c r="D12" s="21"/>
      <c r="E12" s="132"/>
      <c r="F12" s="21">
        <v>1487686.1310732993</v>
      </c>
      <c r="G12" s="132">
        <v>79508.108206049976</v>
      </c>
      <c r="H12" s="21">
        <v>94210.335122750024</v>
      </c>
      <c r="I12" s="137">
        <f>-C12+F12</f>
        <v>-14702.226926700678</v>
      </c>
      <c r="J12" s="35"/>
      <c r="K12" s="35"/>
    </row>
    <row r="13" spans="2:11" ht="24.75" customHeight="1" thickBot="1" x14ac:dyDescent="0.25">
      <c r="B13" s="22" t="s">
        <v>36</v>
      </c>
      <c r="C13" s="133">
        <f>SUM(C9:C12)</f>
        <v>5941996.0885000005</v>
      </c>
      <c r="D13" s="23"/>
      <c r="E13" s="133"/>
      <c r="F13" s="23">
        <f>SUM(F9:F12)</f>
        <v>5905092.1242101248</v>
      </c>
      <c r="G13" s="133">
        <f>SUM(G9:G12)</f>
        <v>319012.30610814993</v>
      </c>
      <c r="H13" s="23">
        <f>SUM(H9:H12)</f>
        <v>355916.27064802503</v>
      </c>
      <c r="I13" s="138">
        <f>SUM(I9:I12)</f>
        <v>-36903.964289875934</v>
      </c>
      <c r="J13" s="35"/>
      <c r="K13" s="35"/>
    </row>
    <row r="14" spans="2:11" ht="24.75" customHeight="1" x14ac:dyDescent="0.2">
      <c r="B14" s="19" t="s">
        <v>37</v>
      </c>
      <c r="C14" s="131">
        <v>1396308.5932499999</v>
      </c>
      <c r="D14" s="21"/>
      <c r="E14" s="132"/>
      <c r="F14" s="35">
        <v>1369769.5102822492</v>
      </c>
      <c r="G14" s="134">
        <v>71554.26808920005</v>
      </c>
      <c r="H14" s="35">
        <v>98093.351066949923</v>
      </c>
      <c r="I14" s="136">
        <f>-C14+F14</f>
        <v>-26539.082967750728</v>
      </c>
      <c r="J14" s="35"/>
      <c r="K14" s="35"/>
    </row>
    <row r="15" spans="2:11" ht="24.75" customHeight="1" x14ac:dyDescent="0.2">
      <c r="B15" s="20" t="s">
        <v>38</v>
      </c>
      <c r="C15" s="132">
        <v>1437873.2482500002</v>
      </c>
      <c r="D15" s="21"/>
      <c r="E15" s="132"/>
      <c r="F15" s="21">
        <v>1443422.1038732487</v>
      </c>
      <c r="G15" s="132">
        <v>86907.296964475012</v>
      </c>
      <c r="H15" s="21">
        <v>81358.441321224993</v>
      </c>
      <c r="I15" s="137">
        <f>-C15+F15</f>
        <v>5548.8556232484989</v>
      </c>
      <c r="J15" s="35"/>
      <c r="K15" s="35"/>
    </row>
    <row r="16" spans="2:11" ht="24.75" customHeight="1" x14ac:dyDescent="0.2">
      <c r="B16" s="20" t="s">
        <v>39</v>
      </c>
      <c r="C16" s="132">
        <v>1319725.79525</v>
      </c>
      <c r="D16" s="21"/>
      <c r="E16" s="132"/>
      <c r="F16" s="21">
        <v>1314953.5497337987</v>
      </c>
      <c r="G16" s="132">
        <v>80245.77374702497</v>
      </c>
      <c r="H16" s="21">
        <v>85018.019253225008</v>
      </c>
      <c r="I16" s="137">
        <f>-C16+F16</f>
        <v>-4772.2455162012484</v>
      </c>
      <c r="J16" s="35"/>
      <c r="K16" s="35"/>
    </row>
    <row r="17" spans="2:11" ht="24.75" customHeight="1" x14ac:dyDescent="0.2">
      <c r="B17" s="20" t="s">
        <v>40</v>
      </c>
      <c r="C17" s="132">
        <v>1331295.048</v>
      </c>
      <c r="D17" s="21"/>
      <c r="E17" s="132"/>
      <c r="F17" s="21">
        <v>1326165.2318309986</v>
      </c>
      <c r="G17" s="132">
        <v>73641.415019225009</v>
      </c>
      <c r="H17" s="21">
        <v>78771.231218224944</v>
      </c>
      <c r="I17" s="137">
        <f>-C17+F17</f>
        <v>-5129.8161690013949</v>
      </c>
      <c r="J17" s="35"/>
      <c r="K17" s="35"/>
    </row>
    <row r="18" spans="2:11" ht="24.75" customHeight="1" thickBot="1" x14ac:dyDescent="0.25">
      <c r="B18" s="22" t="s">
        <v>41</v>
      </c>
      <c r="C18" s="133">
        <f>SUM(C14:C17)</f>
        <v>5485202.68475</v>
      </c>
      <c r="D18" s="23"/>
      <c r="E18" s="133"/>
      <c r="F18" s="23">
        <f>SUM(F14:F17)</f>
        <v>5454310.3957202947</v>
      </c>
      <c r="G18" s="133">
        <f>SUM(G14:G17)</f>
        <v>312348.75381992501</v>
      </c>
      <c r="H18" s="23">
        <f>SUM(H14:H17)</f>
        <v>343241.04285962484</v>
      </c>
      <c r="I18" s="138">
        <f>SUM(I14:I17)</f>
        <v>-30892.289029704873</v>
      </c>
      <c r="J18" s="35"/>
      <c r="K18" s="35"/>
    </row>
    <row r="19" spans="2:11" ht="24.75" customHeight="1" x14ac:dyDescent="0.2">
      <c r="B19" s="19" t="s">
        <v>43</v>
      </c>
      <c r="C19" s="131">
        <v>1638266.8135000002</v>
      </c>
      <c r="D19" s="21"/>
      <c r="E19" s="132"/>
      <c r="F19" s="35">
        <v>1667796.788630004</v>
      </c>
      <c r="G19" s="134">
        <v>104255.64927000004</v>
      </c>
      <c r="H19" s="35">
        <v>74725.67416000001</v>
      </c>
      <c r="I19" s="136">
        <f>-C19+F19</f>
        <v>29529.975130003877</v>
      </c>
      <c r="J19" s="35"/>
      <c r="K19" s="35"/>
    </row>
    <row r="20" spans="2:11" ht="24.75" customHeight="1" x14ac:dyDescent="0.2">
      <c r="B20" s="20" t="s">
        <v>44</v>
      </c>
      <c r="C20" s="132">
        <v>1494079.9932499998</v>
      </c>
      <c r="D20" s="21"/>
      <c r="E20" s="132"/>
      <c r="F20" s="21">
        <v>1508790.5486699997</v>
      </c>
      <c r="G20" s="132">
        <v>95300.541000000099</v>
      </c>
      <c r="H20" s="21">
        <v>80589.985580000008</v>
      </c>
      <c r="I20" s="137">
        <f>-C20+F20</f>
        <v>14710.555419999873</v>
      </c>
      <c r="J20" s="35"/>
      <c r="K20" s="35"/>
    </row>
    <row r="21" spans="2:11" ht="24.75" customHeight="1" x14ac:dyDescent="0.2">
      <c r="B21" s="20" t="s">
        <v>45</v>
      </c>
      <c r="C21" s="132">
        <v>1405829.9647499998</v>
      </c>
      <c r="D21" s="21"/>
      <c r="E21" s="132"/>
      <c r="F21" s="21">
        <v>1389221.2306099986</v>
      </c>
      <c r="G21" s="132">
        <v>81936.536720000018</v>
      </c>
      <c r="H21" s="21">
        <v>98545.270840000012</v>
      </c>
      <c r="I21" s="137">
        <f>-C21+F21</f>
        <v>-16608.734140001237</v>
      </c>
      <c r="J21" s="35"/>
      <c r="K21" s="35"/>
    </row>
    <row r="22" spans="2:11" ht="24.75" customHeight="1" x14ac:dyDescent="0.2">
      <c r="B22" s="20" t="s">
        <v>46</v>
      </c>
      <c r="C22" s="132">
        <v>1625316.8385000001</v>
      </c>
      <c r="D22" s="21"/>
      <c r="E22" s="132"/>
      <c r="F22" s="21">
        <v>1576743.4217200028</v>
      </c>
      <c r="G22" s="132">
        <v>71141.047129999934</v>
      </c>
      <c r="H22" s="21">
        <v>119714.46389999989</v>
      </c>
      <c r="I22" s="137">
        <f>-C22+F22</f>
        <v>-48573.416779997293</v>
      </c>
      <c r="J22" s="35"/>
      <c r="K22" s="35"/>
    </row>
    <row r="23" spans="2:11" ht="24.75" customHeight="1" thickBot="1" x14ac:dyDescent="0.25">
      <c r="B23" s="22" t="s">
        <v>47</v>
      </c>
      <c r="C23" s="133">
        <f>SUM(C19:C22)</f>
        <v>6163493.6099999994</v>
      </c>
      <c r="D23" s="23"/>
      <c r="E23" s="133"/>
      <c r="F23" s="23">
        <f>SUM(F19:F22)</f>
        <v>6142551.9896300053</v>
      </c>
      <c r="G23" s="133">
        <f>SUM(G19:G22)</f>
        <v>352633.77412000007</v>
      </c>
      <c r="H23" s="23">
        <f>SUM(H19:H22)</f>
        <v>373575.3944799999</v>
      </c>
      <c r="I23" s="138">
        <f>SUM(I19:I22)</f>
        <v>-20941.62036999478</v>
      </c>
      <c r="J23" s="35"/>
      <c r="K23" s="35"/>
    </row>
    <row r="24" spans="2:11" ht="24.75" customHeight="1" x14ac:dyDescent="0.2">
      <c r="B24" s="19" t="s">
        <v>48</v>
      </c>
      <c r="C24" s="131">
        <v>1723961.25825</v>
      </c>
      <c r="D24" s="21"/>
      <c r="E24" s="132"/>
      <c r="F24" s="35">
        <v>1735863.6660799987</v>
      </c>
      <c r="G24" s="134">
        <v>118002.48147000006</v>
      </c>
      <c r="H24" s="35">
        <v>106100.07365000003</v>
      </c>
      <c r="I24" s="136">
        <f>-C24+F24</f>
        <v>11902.40782999876</v>
      </c>
      <c r="J24" s="35"/>
      <c r="K24" s="35"/>
    </row>
    <row r="25" spans="2:11" ht="24.75" customHeight="1" x14ac:dyDescent="0.2">
      <c r="B25" s="20" t="s">
        <v>49</v>
      </c>
      <c r="C25" s="132">
        <v>1837848.00275</v>
      </c>
      <c r="D25" s="21"/>
      <c r="E25" s="132"/>
      <c r="F25" s="21">
        <v>1899782.1986500002</v>
      </c>
      <c r="G25" s="132">
        <v>151060.90956000006</v>
      </c>
      <c r="H25" s="21">
        <v>89126.713629999984</v>
      </c>
      <c r="I25" s="137">
        <f>-C25+F25</f>
        <v>61934.195900000166</v>
      </c>
      <c r="J25" s="35"/>
      <c r="K25" s="35"/>
    </row>
    <row r="26" spans="2:11" ht="24.75" customHeight="1" x14ac:dyDescent="0.2">
      <c r="B26" s="20" t="s">
        <v>50</v>
      </c>
      <c r="C26" s="132">
        <v>1651045.5547499999</v>
      </c>
      <c r="D26" s="21"/>
      <c r="E26" s="132"/>
      <c r="F26" s="21">
        <v>1573324.1209100003</v>
      </c>
      <c r="G26" s="132">
        <v>69296.450190000032</v>
      </c>
      <c r="H26" s="21">
        <v>147017.88404000009</v>
      </c>
      <c r="I26" s="137">
        <f>-C26+F26</f>
        <v>-77721.433839999605</v>
      </c>
      <c r="J26" s="35"/>
      <c r="K26" s="35"/>
    </row>
    <row r="27" spans="2:11" ht="24.75" customHeight="1" x14ac:dyDescent="0.2">
      <c r="B27" s="20" t="s">
        <v>51</v>
      </c>
      <c r="C27" s="132">
        <v>1951134.5490000001</v>
      </c>
      <c r="D27" s="21"/>
      <c r="E27" s="132"/>
      <c r="F27" s="21">
        <v>1928996.8093900003</v>
      </c>
      <c r="G27" s="132">
        <v>118272.63400000019</v>
      </c>
      <c r="H27" s="21">
        <v>140410.37361000013</v>
      </c>
      <c r="I27" s="137">
        <f>-C27+F27</f>
        <v>-22137.739609999815</v>
      </c>
      <c r="J27" s="35"/>
      <c r="K27" s="35"/>
    </row>
    <row r="28" spans="2:11" s="79" customFormat="1" ht="24.75" customHeight="1" thickBot="1" x14ac:dyDescent="0.25">
      <c r="B28" s="22" t="s">
        <v>52</v>
      </c>
      <c r="C28" s="133">
        <f>SUM(C24:C27)</f>
        <v>7163989.3647499997</v>
      </c>
      <c r="D28" s="23"/>
      <c r="E28" s="133"/>
      <c r="F28" s="23">
        <f>SUM(F24:F27)</f>
        <v>7137966.7950299988</v>
      </c>
      <c r="G28" s="133">
        <f>SUM(G24:G27)</f>
        <v>456632.47522000037</v>
      </c>
      <c r="H28" s="23">
        <f>SUM(H24:H27)</f>
        <v>482655.04493000021</v>
      </c>
      <c r="I28" s="138">
        <f>SUM(I24:I27)</f>
        <v>-26022.569720000494</v>
      </c>
      <c r="J28" s="78"/>
      <c r="K28" s="78"/>
    </row>
    <row r="29" spans="2:11" ht="24.75" customHeight="1" x14ac:dyDescent="0.2">
      <c r="B29" s="19" t="s">
        <v>53</v>
      </c>
      <c r="C29" s="131">
        <v>1879457.8887499999</v>
      </c>
      <c r="D29" s="24"/>
      <c r="E29" s="131"/>
      <c r="F29" s="24">
        <v>1874114.5961499992</v>
      </c>
      <c r="G29" s="134">
        <v>129433.02502999999</v>
      </c>
      <c r="H29" s="35">
        <v>134776.31763000003</v>
      </c>
      <c r="I29" s="136">
        <f>-C29+F29</f>
        <v>-5343.2926000007428</v>
      </c>
      <c r="J29" s="35"/>
      <c r="K29" s="35"/>
    </row>
    <row r="30" spans="2:11" ht="24.75" customHeight="1" x14ac:dyDescent="0.2">
      <c r="B30" s="20" t="s">
        <v>54</v>
      </c>
      <c r="C30" s="132">
        <v>2095123.6629999997</v>
      </c>
      <c r="D30" s="21"/>
      <c r="E30" s="132"/>
      <c r="F30" s="21">
        <v>2101421.3293899982</v>
      </c>
      <c r="G30" s="132">
        <v>133380.65957999998</v>
      </c>
      <c r="H30" s="21">
        <v>127082.99318000005</v>
      </c>
      <c r="I30" s="137">
        <f>-C30+F30</f>
        <v>6297.6663899985142</v>
      </c>
      <c r="J30" s="35"/>
      <c r="K30" s="35"/>
    </row>
    <row r="31" spans="2:11" ht="24.75" customHeight="1" x14ac:dyDescent="0.2">
      <c r="B31" s="20" t="s">
        <v>55</v>
      </c>
      <c r="C31" s="132">
        <v>2024637.754</v>
      </c>
      <c r="D31" s="21"/>
      <c r="E31" s="132"/>
      <c r="F31" s="21">
        <v>1991520.1835900014</v>
      </c>
      <c r="G31" s="132">
        <v>130870.50259000006</v>
      </c>
      <c r="H31" s="21">
        <v>163988.07298000006</v>
      </c>
      <c r="I31" s="137">
        <f>-C31+F31</f>
        <v>-33117.570409998531</v>
      </c>
      <c r="J31" s="35"/>
    </row>
    <row r="32" spans="2:11" ht="24.75" customHeight="1" x14ac:dyDescent="0.2">
      <c r="B32" s="20" t="s">
        <v>56</v>
      </c>
      <c r="C32" s="132">
        <v>2317157.1409999998</v>
      </c>
      <c r="D32" s="21"/>
      <c r="E32" s="132"/>
      <c r="F32" s="21">
        <v>2236084.2728199982</v>
      </c>
      <c r="G32" s="132">
        <v>117681.88017999986</v>
      </c>
      <c r="H32" s="21">
        <v>198754.74835000007</v>
      </c>
      <c r="I32" s="137">
        <f>-C32+F32</f>
        <v>-81072.86818000162</v>
      </c>
      <c r="J32" s="35"/>
    </row>
    <row r="33" spans="2:15" ht="24.75" customHeight="1" thickBot="1" x14ac:dyDescent="0.25">
      <c r="B33" s="22" t="s">
        <v>57</v>
      </c>
      <c r="C33" s="133">
        <f>SUM(C29:C32)</f>
        <v>8316376.4467499992</v>
      </c>
      <c r="D33" s="23"/>
      <c r="E33" s="133"/>
      <c r="F33" s="23">
        <f>SUM(F29:F32)</f>
        <v>8203140.3819499966</v>
      </c>
      <c r="G33" s="133">
        <f>SUM(G29:G32)</f>
        <v>511366.06737999991</v>
      </c>
      <c r="H33" s="23">
        <f>SUM(H29:H32)</f>
        <v>624602.13214000012</v>
      </c>
      <c r="I33" s="138">
        <f>SUM(I29:I32)</f>
        <v>-113236.06480000238</v>
      </c>
      <c r="J33" s="35"/>
    </row>
    <row r="34" spans="2:15" ht="24.75" customHeight="1" x14ac:dyDescent="0.2">
      <c r="B34" s="19" t="s">
        <v>59</v>
      </c>
      <c r="C34" s="131">
        <v>2433727.412</v>
      </c>
      <c r="D34" s="24"/>
      <c r="E34" s="131"/>
      <c r="F34" s="24">
        <v>2451918.6678400002</v>
      </c>
      <c r="G34" s="134">
        <v>188948.53128</v>
      </c>
      <c r="H34" s="35">
        <v>170757.27541000009</v>
      </c>
      <c r="I34" s="136">
        <f>-C34+F34</f>
        <v>18191.255840000231</v>
      </c>
      <c r="J34" s="35"/>
      <c r="K34" s="35"/>
    </row>
    <row r="35" spans="2:15" ht="24.75" customHeight="1" x14ac:dyDescent="0.2">
      <c r="B35" s="20" t="s">
        <v>60</v>
      </c>
      <c r="C35" s="132">
        <v>2437708.8305000002</v>
      </c>
      <c r="D35" s="21">
        <v>14417.7</v>
      </c>
      <c r="E35" s="132">
        <v>26185.300000000003</v>
      </c>
      <c r="F35" s="21">
        <v>2464479.8427899978</v>
      </c>
      <c r="G35" s="132">
        <v>176816.90118999992</v>
      </c>
      <c r="H35" s="21">
        <v>161813.48885999987</v>
      </c>
      <c r="I35" s="137">
        <f>-C35+F35+(D35-E35)</f>
        <v>15003.412289997654</v>
      </c>
      <c r="J35" s="35"/>
      <c r="K35" s="35"/>
      <c r="M35" s="35"/>
      <c r="N35" s="35"/>
      <c r="O35" s="35"/>
    </row>
    <row r="36" spans="2:15" ht="24.75" customHeight="1" x14ac:dyDescent="0.2">
      <c r="B36" s="20" t="s">
        <v>61</v>
      </c>
      <c r="C36" s="132">
        <v>2047547.8725000001</v>
      </c>
      <c r="D36" s="21">
        <v>22075</v>
      </c>
      <c r="E36" s="132">
        <v>56112</v>
      </c>
      <c r="F36" s="21">
        <v>2143431.9515673714</v>
      </c>
      <c r="G36" s="132">
        <v>189450.86919203986</v>
      </c>
      <c r="H36" s="21">
        <v>127603.79011467002</v>
      </c>
      <c r="I36" s="137">
        <f t="shared" ref="I36:I42" si="0">-C36+F36+(D36-E36)</f>
        <v>61847.07906737132</v>
      </c>
      <c r="J36" s="35"/>
      <c r="O36" s="35"/>
    </row>
    <row r="37" spans="2:15" ht="24.75" customHeight="1" x14ac:dyDescent="0.2">
      <c r="B37" s="20" t="s">
        <v>62</v>
      </c>
      <c r="C37" s="132">
        <v>2164183.9927500002</v>
      </c>
      <c r="D37" s="21">
        <v>26443.599999999999</v>
      </c>
      <c r="E37" s="132">
        <v>60167.074999999997</v>
      </c>
      <c r="F37" s="21">
        <v>2115506.4267644007</v>
      </c>
      <c r="G37" s="132">
        <v>102927.68294390001</v>
      </c>
      <c r="H37" s="21">
        <v>185328.72392949986</v>
      </c>
      <c r="I37" s="137">
        <f t="shared" si="0"/>
        <v>-82401.040985599539</v>
      </c>
      <c r="J37" s="35"/>
    </row>
    <row r="38" spans="2:15" ht="24.75" customHeight="1" thickBot="1" x14ac:dyDescent="0.25">
      <c r="B38" s="22" t="s">
        <v>63</v>
      </c>
      <c r="C38" s="133">
        <f>SUM(C34:C37)</f>
        <v>9083168.1077500004</v>
      </c>
      <c r="D38" s="23">
        <f t="shared" ref="D38:H38" si="1">SUM(D34:D37)</f>
        <v>62936.299999999996</v>
      </c>
      <c r="E38" s="133">
        <f t="shared" si="1"/>
        <v>142464.375</v>
      </c>
      <c r="F38" s="23">
        <f t="shared" si="1"/>
        <v>9175336.8889617696</v>
      </c>
      <c r="G38" s="133">
        <f t="shared" si="1"/>
        <v>658143.98460593971</v>
      </c>
      <c r="H38" s="23">
        <f t="shared" si="1"/>
        <v>645503.27831416973</v>
      </c>
      <c r="I38" s="138">
        <f t="shared" si="0"/>
        <v>12640.706211769197</v>
      </c>
      <c r="J38" s="35"/>
    </row>
    <row r="39" spans="2:15" ht="24.75" customHeight="1" x14ac:dyDescent="0.2">
      <c r="B39" s="19" t="s">
        <v>67</v>
      </c>
      <c r="C39" s="131">
        <v>2421961.55425</v>
      </c>
      <c r="D39" s="24">
        <v>48203.375</v>
      </c>
      <c r="E39" s="131">
        <v>86000.1</v>
      </c>
      <c r="F39" s="24">
        <v>2470395.8862737808</v>
      </c>
      <c r="G39" s="134">
        <v>184358.7141943</v>
      </c>
      <c r="H39" s="35">
        <v>173721.10717052006</v>
      </c>
      <c r="I39" s="136">
        <f t="shared" si="0"/>
        <v>10637.607023780787</v>
      </c>
      <c r="J39" s="35"/>
      <c r="K39" s="35"/>
    </row>
    <row r="40" spans="2:15" ht="24.75" customHeight="1" x14ac:dyDescent="0.2">
      <c r="B40" s="20" t="s">
        <v>68</v>
      </c>
      <c r="C40" s="132">
        <v>2559429.9755000002</v>
      </c>
      <c r="D40" s="21">
        <v>93450.774999999994</v>
      </c>
      <c r="E40" s="132">
        <v>69480.024999999994</v>
      </c>
      <c r="F40" s="21">
        <v>2558945.8223075904</v>
      </c>
      <c r="G40" s="132">
        <v>183982.49530041002</v>
      </c>
      <c r="H40" s="21">
        <v>160495.8984928201</v>
      </c>
      <c r="I40" s="137">
        <f t="shared" si="0"/>
        <v>23486.59680759022</v>
      </c>
      <c r="J40" s="35"/>
      <c r="K40" s="35"/>
      <c r="M40" s="35"/>
      <c r="N40" s="35"/>
      <c r="O40" s="35"/>
    </row>
    <row r="41" spans="2:15" ht="24.75" customHeight="1" x14ac:dyDescent="0.2">
      <c r="B41" s="20" t="s">
        <v>69</v>
      </c>
      <c r="C41" s="132">
        <v>2297709.4947500001</v>
      </c>
      <c r="D41" s="21">
        <v>40361.125</v>
      </c>
      <c r="E41" s="132">
        <v>70558.8</v>
      </c>
      <c r="F41" s="21">
        <v>2234553.3802157408</v>
      </c>
      <c r="G41" s="132">
        <v>80774.376871939996</v>
      </c>
      <c r="H41" s="21">
        <v>174128.16640620003</v>
      </c>
      <c r="I41" s="137">
        <f t="shared" si="0"/>
        <v>-93353.789534259311</v>
      </c>
      <c r="J41" s="35"/>
      <c r="O41" s="35"/>
    </row>
    <row r="42" spans="2:15" ht="24.75" customHeight="1" x14ac:dyDescent="0.2">
      <c r="B42" s="20" t="s">
        <v>70</v>
      </c>
      <c r="C42" s="132">
        <v>2681097.4844999998</v>
      </c>
      <c r="D42" s="21">
        <v>43126.15</v>
      </c>
      <c r="E42" s="132">
        <v>119934.45</v>
      </c>
      <c r="F42" s="21">
        <v>2513485.6241465299</v>
      </c>
      <c r="G42" s="132">
        <v>52390.552695639999</v>
      </c>
      <c r="H42" s="21">
        <v>296810.71304911003</v>
      </c>
      <c r="I42" s="137">
        <f t="shared" si="0"/>
        <v>-244420.16035346984</v>
      </c>
      <c r="J42" s="35"/>
    </row>
    <row r="43" spans="2:15" ht="24.75" customHeight="1" thickBot="1" x14ac:dyDescent="0.25">
      <c r="B43" s="22" t="s">
        <v>71</v>
      </c>
      <c r="C43" s="133">
        <f>SUM(C39:C42)</f>
        <v>9960198.5090000015</v>
      </c>
      <c r="D43" s="23">
        <f t="shared" ref="D43:I43" si="2">SUM(D39:D42)</f>
        <v>225141.42499999999</v>
      </c>
      <c r="E43" s="133">
        <f t="shared" si="2"/>
        <v>345973.375</v>
      </c>
      <c r="F43" s="23">
        <f t="shared" si="2"/>
        <v>9777380.7129436415</v>
      </c>
      <c r="G43" s="133">
        <f t="shared" si="2"/>
        <v>501506.13906229002</v>
      </c>
      <c r="H43" s="23">
        <f t="shared" si="2"/>
        <v>805155.88511865027</v>
      </c>
      <c r="I43" s="138">
        <f t="shared" si="2"/>
        <v>-303649.74605635816</v>
      </c>
      <c r="J43" s="35"/>
    </row>
    <row r="44" spans="2:15" ht="24.75" customHeight="1" x14ac:dyDescent="0.2">
      <c r="B44" s="19" t="s">
        <v>72</v>
      </c>
      <c r="C44" s="131">
        <v>2469690.5982499998</v>
      </c>
      <c r="D44" s="21">
        <v>56338.55</v>
      </c>
      <c r="E44" s="132">
        <v>128153.95000000001</v>
      </c>
      <c r="F44" s="21">
        <v>2451903.7452758104</v>
      </c>
      <c r="G44" s="134">
        <v>122877.32475513</v>
      </c>
      <c r="H44" s="35">
        <v>212479.57773932006</v>
      </c>
      <c r="I44" s="137">
        <f t="shared" ref="I44:I45" si="3">-C44+F44+(D44-E44)</f>
        <v>-89602.252974189454</v>
      </c>
      <c r="J44" s="35"/>
      <c r="K44" s="35"/>
    </row>
    <row r="45" spans="2:15" ht="24.75" customHeight="1" x14ac:dyDescent="0.2">
      <c r="B45" s="20" t="s">
        <v>73</v>
      </c>
      <c r="C45" s="132">
        <v>2749786.1042499999</v>
      </c>
      <c r="D45" s="21">
        <v>103313.925</v>
      </c>
      <c r="E45" s="132">
        <v>121815.72500000001</v>
      </c>
      <c r="F45" s="21">
        <v>2725389.349437492</v>
      </c>
      <c r="G45" s="132">
        <v>134833.59480346</v>
      </c>
      <c r="H45" s="21">
        <v>177732.14961597006</v>
      </c>
      <c r="I45" s="137">
        <f t="shared" si="3"/>
        <v>-42898.554812507893</v>
      </c>
      <c r="J45" s="35"/>
      <c r="K45" s="35"/>
      <c r="M45" s="35"/>
      <c r="N45" s="35"/>
      <c r="O45" s="35"/>
    </row>
    <row r="46" spans="2:15" ht="24.75" customHeight="1" x14ac:dyDescent="0.2">
      <c r="B46" s="20" t="s">
        <v>74</v>
      </c>
      <c r="C46" s="132">
        <v>2421585.7710000002</v>
      </c>
      <c r="D46" s="21">
        <v>56490.975000000006</v>
      </c>
      <c r="E46" s="132">
        <v>170968.95</v>
      </c>
      <c r="F46" s="21">
        <v>2505386.5112637593</v>
      </c>
      <c r="G46" s="132">
        <v>133983.52324146999</v>
      </c>
      <c r="H46" s="21">
        <v>164660.75797771002</v>
      </c>
      <c r="I46" s="137">
        <f t="shared" ref="I46:I47" si="4">-C46+F46+(D46-E46)</f>
        <v>-30677.234736240847</v>
      </c>
      <c r="J46" s="35"/>
      <c r="O46" s="35"/>
    </row>
    <row r="47" spans="2:15" ht="24.75" customHeight="1" x14ac:dyDescent="0.2">
      <c r="B47" s="20" t="s">
        <v>75</v>
      </c>
      <c r="C47" s="132">
        <v>2818002.1044999999</v>
      </c>
      <c r="D47" s="21">
        <v>65181.024999999994</v>
      </c>
      <c r="E47" s="132">
        <v>144622.125</v>
      </c>
      <c r="F47" s="21">
        <v>2856040.6503175008</v>
      </c>
      <c r="G47" s="132">
        <v>115317.68720926001</v>
      </c>
      <c r="H47" s="21">
        <v>156720.24139176006</v>
      </c>
      <c r="I47" s="137">
        <f t="shared" si="4"/>
        <v>-41402.554182499094</v>
      </c>
      <c r="J47" s="35"/>
    </row>
    <row r="48" spans="2:15" ht="24.75" customHeight="1" thickBot="1" x14ac:dyDescent="0.25">
      <c r="B48" s="22" t="s">
        <v>76</v>
      </c>
      <c r="C48" s="133">
        <f>SUM(C44:C47)</f>
        <v>10459064.578</v>
      </c>
      <c r="D48" s="23">
        <f t="shared" ref="D48:I48" si="5">SUM(D44:D47)</f>
        <v>281324.47499999998</v>
      </c>
      <c r="E48" s="133">
        <f t="shared" si="5"/>
        <v>565560.75</v>
      </c>
      <c r="F48" s="23">
        <f t="shared" si="5"/>
        <v>10538720.256294563</v>
      </c>
      <c r="G48" s="133">
        <f t="shared" si="5"/>
        <v>507012.13000931998</v>
      </c>
      <c r="H48" s="23">
        <f t="shared" si="5"/>
        <v>711592.72672476014</v>
      </c>
      <c r="I48" s="138">
        <f t="shared" si="5"/>
        <v>-204580.59670543729</v>
      </c>
      <c r="J48" s="35"/>
    </row>
    <row r="49" spans="2:15" ht="24.75" customHeight="1" x14ac:dyDescent="0.2">
      <c r="B49" s="19" t="s">
        <v>97</v>
      </c>
      <c r="C49" s="131">
        <v>2363434.2077500001</v>
      </c>
      <c r="D49" s="21">
        <v>91696.074999999997</v>
      </c>
      <c r="E49" s="132">
        <v>121476.15</v>
      </c>
      <c r="F49" s="21">
        <v>2351527.3395958226</v>
      </c>
      <c r="G49" s="134">
        <v>106805.5983458601</v>
      </c>
      <c r="H49" s="35">
        <v>148492.54150004007</v>
      </c>
      <c r="I49" s="137">
        <f t="shared" ref="I49:I51" si="6">-C49+F49+(D49-E49)</f>
        <v>-41686.943154177439</v>
      </c>
      <c r="J49" s="35"/>
      <c r="K49" s="35"/>
    </row>
    <row r="50" spans="2:15" ht="24.75" customHeight="1" x14ac:dyDescent="0.2">
      <c r="B50" s="20" t="s">
        <v>98</v>
      </c>
      <c r="C50" s="132">
        <v>2611890.8902500002</v>
      </c>
      <c r="D50" s="21">
        <v>67608.575000000012</v>
      </c>
      <c r="E50" s="132">
        <v>87785.274999999994</v>
      </c>
      <c r="F50" s="21">
        <v>2618162.5930444831</v>
      </c>
      <c r="G50" s="132">
        <v>119205.70427692001</v>
      </c>
      <c r="H50" s="21">
        <v>133110.70148244</v>
      </c>
      <c r="I50" s="137">
        <f t="shared" si="6"/>
        <v>-13904.997205517051</v>
      </c>
      <c r="J50" s="35"/>
      <c r="K50" s="35"/>
      <c r="M50" s="35"/>
      <c r="N50" s="35"/>
      <c r="O50" s="35"/>
    </row>
    <row r="51" spans="2:15" ht="24.75" customHeight="1" x14ac:dyDescent="0.2">
      <c r="B51" s="20" t="s">
        <v>99</v>
      </c>
      <c r="C51" s="132">
        <v>2127036.2034999998</v>
      </c>
      <c r="D51" s="21">
        <v>43277.175000000003</v>
      </c>
      <c r="E51" s="132">
        <v>91302.95</v>
      </c>
      <c r="F51" s="21">
        <v>2124831</v>
      </c>
      <c r="G51" s="132">
        <v>100983</v>
      </c>
      <c r="H51" s="21">
        <v>151214</v>
      </c>
      <c r="I51" s="137">
        <f t="shared" si="6"/>
        <v>-50230.978499999823</v>
      </c>
      <c r="J51" s="35"/>
      <c r="O51" s="35"/>
    </row>
    <row r="52" spans="2:15" ht="24.75" customHeight="1" x14ac:dyDescent="0.2">
      <c r="B52" s="20" t="s">
        <v>100</v>
      </c>
      <c r="C52" s="132">
        <v>2757465.5267500002</v>
      </c>
      <c r="D52" s="21">
        <v>76472.099999999991</v>
      </c>
      <c r="E52" s="132">
        <v>99068.549999999988</v>
      </c>
      <c r="F52" s="21">
        <v>2708270.0253928001</v>
      </c>
      <c r="G52" s="132">
        <v>89151.266340069997</v>
      </c>
      <c r="H52" s="21">
        <v>160943.21769726998</v>
      </c>
      <c r="I52" s="137">
        <v>-71791.951357200087</v>
      </c>
      <c r="J52" s="35"/>
    </row>
    <row r="53" spans="2:15" ht="24.75" customHeight="1" thickBot="1" x14ac:dyDescent="0.25">
      <c r="B53" s="22" t="s">
        <v>101</v>
      </c>
      <c r="C53" s="133">
        <f>SUM(C49:C52)</f>
        <v>9859826.8282500003</v>
      </c>
      <c r="D53" s="23">
        <f t="shared" ref="D53:I53" si="7">SUM(D49:D52)</f>
        <v>279053.92499999999</v>
      </c>
      <c r="E53" s="133">
        <f t="shared" si="7"/>
        <v>399632.92499999999</v>
      </c>
      <c r="F53" s="23">
        <f t="shared" si="7"/>
        <v>9802790.9580331054</v>
      </c>
      <c r="G53" s="133">
        <f t="shared" si="7"/>
        <v>416145.56896285008</v>
      </c>
      <c r="H53" s="23">
        <f t="shared" si="7"/>
        <v>593760.46067975007</v>
      </c>
      <c r="I53" s="138">
        <f t="shared" si="7"/>
        <v>-177614.8702168944</v>
      </c>
      <c r="J53" s="35"/>
    </row>
    <row r="54" spans="2:15" ht="24.75" customHeight="1" x14ac:dyDescent="0.2">
      <c r="B54" s="19" t="s">
        <v>102</v>
      </c>
      <c r="C54" s="131">
        <v>3019937</v>
      </c>
      <c r="D54" s="21">
        <v>78754.524999999994</v>
      </c>
      <c r="E54" s="132">
        <v>83074.725000000006</v>
      </c>
      <c r="F54" s="21">
        <v>3019195.1966798701</v>
      </c>
      <c r="G54" s="134">
        <v>128546.15069584</v>
      </c>
      <c r="H54" s="35">
        <v>133608.06251597009</v>
      </c>
      <c r="I54" s="137">
        <f>G54-H54</f>
        <v>-5061.911820130088</v>
      </c>
      <c r="J54" s="35"/>
      <c r="K54" s="35"/>
    </row>
    <row r="55" spans="2:15" ht="24.75" customHeight="1" x14ac:dyDescent="0.2">
      <c r="B55" s="20" t="s">
        <v>103</v>
      </c>
      <c r="C55" s="132">
        <v>2905445</v>
      </c>
      <c r="D55" s="21">
        <v>47785</v>
      </c>
      <c r="E55" s="132">
        <v>92642</v>
      </c>
      <c r="F55" s="21">
        <v>2933189</v>
      </c>
      <c r="G55" s="132">
        <v>115110</v>
      </c>
      <c r="H55" s="21">
        <v>132223</v>
      </c>
      <c r="I55" s="137">
        <f>G55-H55</f>
        <v>-17113</v>
      </c>
      <c r="J55" s="35"/>
      <c r="K55" s="35"/>
      <c r="M55" s="35"/>
      <c r="N55" s="35"/>
      <c r="O55" s="35"/>
    </row>
    <row r="56" spans="2:15" ht="24.75" customHeight="1" x14ac:dyDescent="0.2">
      <c r="B56" s="20" t="s">
        <v>104</v>
      </c>
      <c r="C56" s="132">
        <f>SUM('Zuweisung Ökoenergie'!I219:J221)/1000</f>
        <v>1949026.07525</v>
      </c>
      <c r="D56" s="21">
        <v>44539.175000000003</v>
      </c>
      <c r="E56" s="132">
        <v>53822.2</v>
      </c>
      <c r="F56" s="21">
        <v>1868739.2464859588</v>
      </c>
      <c r="G56" s="132">
        <v>83944.488938080001</v>
      </c>
      <c r="H56" s="21">
        <v>173514.34273072999</v>
      </c>
      <c r="I56" s="137">
        <f t="shared" ref="I56:I57" si="8">G56-H56</f>
        <v>-89569.853792649985</v>
      </c>
      <c r="J56" s="35"/>
      <c r="O56" s="35"/>
    </row>
    <row r="57" spans="2:15" ht="24.75" customHeight="1" x14ac:dyDescent="0.2">
      <c r="B57" s="20" t="s">
        <v>105</v>
      </c>
      <c r="C57" s="132" cm="1">
        <f t="array" ref="C57">SUM('Zuweisung Ökoenergie'!I222:J224/1000)</f>
        <v>2624778.4677499998</v>
      </c>
      <c r="D57" s="21">
        <v>53488.294999999998</v>
      </c>
      <c r="E57" s="132">
        <v>90256.675000000003</v>
      </c>
      <c r="F57" s="21">
        <v>2606875.1810830631</v>
      </c>
      <c r="G57" s="132">
        <v>108089.49860113001</v>
      </c>
      <c r="H57" s="21">
        <v>162571.35314869002</v>
      </c>
      <c r="I57" s="137">
        <f t="shared" si="8"/>
        <v>-54481.854547560011</v>
      </c>
      <c r="J57" s="35"/>
    </row>
    <row r="58" spans="2:15" ht="24.75" customHeight="1" thickBot="1" x14ac:dyDescent="0.25">
      <c r="B58" s="22" t="s">
        <v>106</v>
      </c>
      <c r="C58" s="133">
        <f>SUM(C54:C57)</f>
        <v>10499186.543</v>
      </c>
      <c r="D58" s="23">
        <f t="shared" ref="D58:H58" si="9">SUM(D54:D57)</f>
        <v>224566.995</v>
      </c>
      <c r="E58" s="133">
        <f t="shared" si="9"/>
        <v>319795.59999999998</v>
      </c>
      <c r="F58" s="23">
        <f t="shared" si="9"/>
        <v>10427998.624248892</v>
      </c>
      <c r="G58" s="133">
        <f t="shared" si="9"/>
        <v>435690.13823505002</v>
      </c>
      <c r="H58" s="23">
        <f t="shared" si="9"/>
        <v>601916.75839539012</v>
      </c>
      <c r="I58" s="138">
        <f>SUM(I54:I57)</f>
        <v>-166226.6201603401</v>
      </c>
      <c r="J58" s="35"/>
    </row>
    <row r="59" spans="2:15" ht="24.75" customHeight="1" x14ac:dyDescent="0.2">
      <c r="B59" s="19" t="s">
        <v>107</v>
      </c>
      <c r="C59" s="131">
        <v>2697979.15925</v>
      </c>
      <c r="D59" s="24">
        <v>49409.075000000004</v>
      </c>
      <c r="E59" s="131">
        <v>62177.275000000001</v>
      </c>
      <c r="F59" s="24">
        <v>2696219.5121033601</v>
      </c>
      <c r="G59" s="153">
        <v>143420.69922528</v>
      </c>
      <c r="H59" s="154">
        <v>157816.78237189003</v>
      </c>
      <c r="I59" s="137">
        <f t="shared" ref="I59:I62" si="10">G59-H59</f>
        <v>-14396.083146610035</v>
      </c>
      <c r="J59" s="35"/>
      <c r="K59" s="35"/>
    </row>
    <row r="60" spans="2:15" ht="24.75" customHeight="1" x14ac:dyDescent="0.2">
      <c r="B60" s="20" t="s">
        <v>108</v>
      </c>
      <c r="C60" s="132">
        <f>SUM('Zuweisung Ökoenergie'!I228:J230)/1000</f>
        <v>2582609.1845</v>
      </c>
      <c r="D60" s="21">
        <v>45818.175000000003</v>
      </c>
      <c r="E60" s="132">
        <v>67337.774999999994</v>
      </c>
      <c r="F60" s="21">
        <v>2546085.19669245</v>
      </c>
      <c r="G60" s="132">
        <v>106648.76895667001</v>
      </c>
      <c r="H60" s="21">
        <v>164692.35676421999</v>
      </c>
      <c r="I60" s="137">
        <f t="shared" si="10"/>
        <v>-58043.587807549979</v>
      </c>
      <c r="J60" s="35"/>
      <c r="K60" s="35"/>
      <c r="M60" s="35"/>
      <c r="N60" s="35"/>
      <c r="O60" s="35"/>
    </row>
    <row r="61" spans="2:15" ht="24.75" customHeight="1" x14ac:dyDescent="0.2">
      <c r="B61" s="20" t="s">
        <v>109</v>
      </c>
      <c r="C61" s="132">
        <f>SUM('Zuweisung Ökoenergie'!I231:J233)/1000</f>
        <v>2120873.3964999998</v>
      </c>
      <c r="D61" s="21">
        <v>36508.724999999999</v>
      </c>
      <c r="E61" s="132">
        <v>51798.275000000001</v>
      </c>
      <c r="F61" s="21">
        <v>2062203.6578174601</v>
      </c>
      <c r="G61" s="132">
        <v>82012.9212291</v>
      </c>
      <c r="H61" s="21">
        <v>155972.20991164001</v>
      </c>
      <c r="I61" s="137">
        <f t="shared" si="10"/>
        <v>-73959.288682540006</v>
      </c>
      <c r="J61" s="35"/>
      <c r="O61" s="35"/>
    </row>
    <row r="62" spans="2:15" ht="24.75" customHeight="1" x14ac:dyDescent="0.2">
      <c r="B62" s="20" t="s">
        <v>110</v>
      </c>
      <c r="C62" s="132">
        <f>SUM('Zuweisung Ökoenergie'!I234:J236)/1000</f>
        <v>2378487.5970000001</v>
      </c>
      <c r="D62" s="21">
        <v>43225.375</v>
      </c>
      <c r="E62" s="132">
        <v>38035.425000000003</v>
      </c>
      <c r="F62" s="21">
        <v>2254087.1328507103</v>
      </c>
      <c r="G62" s="132">
        <v>59182.332375810009</v>
      </c>
      <c r="H62" s="21">
        <v>178392.8465251</v>
      </c>
      <c r="I62" s="137">
        <f t="shared" si="10"/>
        <v>-119210.51414928999</v>
      </c>
      <c r="J62" s="35"/>
    </row>
    <row r="63" spans="2:15" ht="24.75" customHeight="1" thickBot="1" x14ac:dyDescent="0.25">
      <c r="B63" s="152" t="s">
        <v>111</v>
      </c>
      <c r="C63" s="133">
        <f>SUM(C59:C62)</f>
        <v>9779949.3372499999</v>
      </c>
      <c r="D63" s="133">
        <f t="shared" ref="D63:I63" si="11">SUM(D59:D62)</f>
        <v>174961.35</v>
      </c>
      <c r="E63" s="133">
        <f t="shared" si="11"/>
        <v>219348.75</v>
      </c>
      <c r="F63" s="133">
        <f t="shared" si="11"/>
        <v>9558595.499463981</v>
      </c>
      <c r="G63" s="133">
        <f t="shared" si="11"/>
        <v>391264.72178686003</v>
      </c>
      <c r="H63" s="133">
        <f t="shared" si="11"/>
        <v>656874.19557285006</v>
      </c>
      <c r="I63" s="138">
        <f t="shared" si="11"/>
        <v>-265609.47378599003</v>
      </c>
      <c r="J63" s="35"/>
    </row>
    <row r="64" spans="2:15" ht="24.75" customHeight="1" x14ac:dyDescent="0.2">
      <c r="B64" s="19" t="s">
        <v>112</v>
      </c>
      <c r="C64" s="131">
        <f>SUM('Zuweisung Ökoenergie'!I237:J239)/1000</f>
        <v>2203314.273</v>
      </c>
      <c r="D64" s="24">
        <v>46140.724999999999</v>
      </c>
      <c r="E64" s="131">
        <v>31660.85</v>
      </c>
      <c r="F64" s="24">
        <v>2103734.3784469897</v>
      </c>
      <c r="G64" s="153">
        <v>82918.499777160003</v>
      </c>
      <c r="H64" s="154">
        <v>167861.8309728</v>
      </c>
      <c r="I64" s="137">
        <f>G64-H64</f>
        <v>-84943.331195639999</v>
      </c>
      <c r="J64" s="35"/>
    </row>
    <row r="65" spans="2:10" ht="24.75" customHeight="1" x14ac:dyDescent="0.2">
      <c r="B65" s="20" t="s">
        <v>113</v>
      </c>
      <c r="C65" s="132">
        <f>SUM('Zuweisung Ökoenergie'!I240:J242)/1000</f>
        <v>2620617.2742499998</v>
      </c>
      <c r="D65" s="21">
        <v>27548.05</v>
      </c>
      <c r="E65" s="132">
        <v>81589.725000000006</v>
      </c>
      <c r="F65" s="21">
        <v>2672575.20540048</v>
      </c>
      <c r="G65" s="132">
        <v>139396.42804418001</v>
      </c>
      <c r="H65" s="21">
        <v>141288.34130634999</v>
      </c>
      <c r="I65" s="137">
        <f>G65-H65</f>
        <v>-1891.9132621699828</v>
      </c>
      <c r="J65" s="35"/>
    </row>
    <row r="66" spans="2:10" ht="24.75" customHeight="1" x14ac:dyDescent="0.2">
      <c r="B66" s="20" t="s">
        <v>115</v>
      </c>
      <c r="C66" s="132">
        <f>SUM('Zuweisung Ökoenergie'!I243:J245)/1000</f>
        <v>2021794.2964999999</v>
      </c>
      <c r="D66" s="21">
        <v>20052.900000000001</v>
      </c>
      <c r="E66" s="132">
        <v>59041.100000000006</v>
      </c>
      <c r="F66" s="21">
        <v>2042925.9068825899</v>
      </c>
      <c r="G66" s="132">
        <v>119522.42359687001</v>
      </c>
      <c r="H66" s="21">
        <v>137198.47016195999</v>
      </c>
      <c r="I66" s="137">
        <f>G66-H66</f>
        <v>-17676.046565089986</v>
      </c>
      <c r="J66" s="35"/>
    </row>
    <row r="67" spans="2:10" ht="24.75" customHeight="1" x14ac:dyDescent="0.2">
      <c r="B67" s="20" t="s">
        <v>116</v>
      </c>
      <c r="C67" s="132">
        <f>SUM('Zuweisung Ökoenergie'!I246:J248)/1000</f>
        <v>1598076.0162500001</v>
      </c>
      <c r="D67" s="21">
        <v>11358</v>
      </c>
      <c r="E67" s="132">
        <v>20359.474999999999</v>
      </c>
      <c r="F67" s="21">
        <v>1577253.6066809199</v>
      </c>
      <c r="G67" s="132">
        <v>67047.281523049998</v>
      </c>
      <c r="H67" s="21">
        <v>96708.752388160006</v>
      </c>
      <c r="I67" s="137">
        <f>G67-H67</f>
        <v>-29661.470865110008</v>
      </c>
      <c r="J67" s="35"/>
    </row>
    <row r="68" spans="2:10" ht="24.75" customHeight="1" thickBot="1" x14ac:dyDescent="0.25">
      <c r="B68" s="152" t="s">
        <v>114</v>
      </c>
      <c r="C68" s="133">
        <f>SUM(C64:C67)</f>
        <v>8443801.8599999994</v>
      </c>
      <c r="D68" s="133">
        <f t="shared" ref="D68:I68" si="12">SUM(D64:D67)</f>
        <v>105099.67499999999</v>
      </c>
      <c r="E68" s="133">
        <f t="shared" si="12"/>
        <v>192651.15000000002</v>
      </c>
      <c r="F68" s="133">
        <f t="shared" si="12"/>
        <v>8396489.0974109787</v>
      </c>
      <c r="G68" s="133">
        <f t="shared" si="12"/>
        <v>408884.63294126</v>
      </c>
      <c r="H68" s="133">
        <f t="shared" si="12"/>
        <v>543057.39482926996</v>
      </c>
      <c r="I68" s="138">
        <f t="shared" si="12"/>
        <v>-134172.76188800996</v>
      </c>
      <c r="J68" s="35"/>
    </row>
    <row r="69" spans="2:10" ht="24.75" customHeight="1" x14ac:dyDescent="0.2">
      <c r="B69" s="19" t="s">
        <v>117</v>
      </c>
      <c r="C69" s="131">
        <v>1046970.5449999999</v>
      </c>
      <c r="D69" s="24">
        <v>11482.65</v>
      </c>
      <c r="E69" s="131">
        <v>9094.0250000000015</v>
      </c>
      <c r="F69" s="24">
        <v>1017515.9229317701</v>
      </c>
      <c r="G69" s="153">
        <v>40918.73818996</v>
      </c>
      <c r="H69" s="154">
        <v>67810.826475640002</v>
      </c>
      <c r="I69" s="137">
        <f>G69-H69</f>
        <v>-26892.088285680002</v>
      </c>
      <c r="J69" s="35"/>
    </row>
    <row r="70" spans="2:10" ht="24.75" customHeight="1" x14ac:dyDescent="0.2">
      <c r="B70" s="20" t="s">
        <v>118</v>
      </c>
      <c r="C70" s="132">
        <v>857475.03772070003</v>
      </c>
      <c r="D70" s="21">
        <v>9141.9250000000011</v>
      </c>
      <c r="E70" s="132">
        <v>7687.2749999999996</v>
      </c>
      <c r="F70" s="21">
        <v>855503.24459739984</v>
      </c>
      <c r="G70" s="132">
        <v>50553.009028679997</v>
      </c>
      <c r="H70" s="21">
        <v>50673.727564820001</v>
      </c>
      <c r="I70" s="137">
        <f>G70-H70</f>
        <v>-120.71853614000429</v>
      </c>
      <c r="J70" s="35"/>
    </row>
    <row r="71" spans="2:10" ht="24.75" customHeight="1" x14ac:dyDescent="0.2">
      <c r="B71" s="20" t="s">
        <v>119</v>
      </c>
      <c r="C71" s="132">
        <v>705875.81425883004</v>
      </c>
      <c r="D71" s="21">
        <v>13603.2</v>
      </c>
      <c r="E71" s="132">
        <v>2513.75</v>
      </c>
      <c r="F71" s="21">
        <v>667407.82480366004</v>
      </c>
      <c r="G71" s="132">
        <v>31896.779927839998</v>
      </c>
      <c r="H71" s="21">
        <v>58947.170692660002</v>
      </c>
      <c r="I71" s="137">
        <f>G71-H71</f>
        <v>-27050.390764820004</v>
      </c>
      <c r="J71" s="35"/>
    </row>
    <row r="72" spans="2:10" ht="24.75" customHeight="1" x14ac:dyDescent="0.2">
      <c r="B72" s="20" t="s">
        <v>120</v>
      </c>
      <c r="C72" s="132">
        <v>310132.66283957002</v>
      </c>
      <c r="D72" s="21">
        <v>6151.5249999999996</v>
      </c>
      <c r="E72" s="132">
        <v>3131.3999999999996</v>
      </c>
      <c r="F72" s="21">
        <v>325383.17273913999</v>
      </c>
      <c r="G72" s="132">
        <v>32073.306162109999</v>
      </c>
      <c r="H72" s="21">
        <v>13609.7194753</v>
      </c>
      <c r="I72" s="137">
        <f>G72-H72</f>
        <v>18463.586686809998</v>
      </c>
      <c r="J72" s="35"/>
    </row>
    <row r="73" spans="2:10" ht="24.75" customHeight="1" thickBot="1" x14ac:dyDescent="0.25">
      <c r="B73" s="214" t="s">
        <v>121</v>
      </c>
      <c r="C73" s="133">
        <f>SUM(C69:C72)</f>
        <v>2920454.0598191</v>
      </c>
      <c r="D73" s="133">
        <f t="shared" ref="D73:I73" si="13">SUM(D69:D72)</f>
        <v>40379.300000000003</v>
      </c>
      <c r="E73" s="133">
        <f t="shared" si="13"/>
        <v>22426.450000000004</v>
      </c>
      <c r="F73" s="133">
        <f t="shared" si="13"/>
        <v>2865810.1650719699</v>
      </c>
      <c r="G73" s="133">
        <f t="shared" si="13"/>
        <v>155441.83330858999</v>
      </c>
      <c r="H73" s="133">
        <f t="shared" si="13"/>
        <v>191041.44420842</v>
      </c>
      <c r="I73" s="138">
        <f t="shared" si="13"/>
        <v>-35599.610899830011</v>
      </c>
      <c r="J73" s="35"/>
    </row>
    <row r="74" spans="2:10" ht="24.75" customHeight="1" x14ac:dyDescent="0.2">
      <c r="B74" s="19" t="s">
        <v>122</v>
      </c>
      <c r="C74" s="131">
        <v>659799.88836988003</v>
      </c>
      <c r="D74" s="24">
        <v>12243.324999999999</v>
      </c>
      <c r="E74" s="131">
        <v>9611.9750000000004</v>
      </c>
      <c r="F74" s="24">
        <v>698820.61741952994</v>
      </c>
      <c r="G74" s="153">
        <v>67966.268669259996</v>
      </c>
      <c r="H74" s="154">
        <v>26033.316422309999</v>
      </c>
      <c r="I74" s="137">
        <f>G74-H74</f>
        <v>41932.952246949993</v>
      </c>
      <c r="J74" s="35"/>
    </row>
    <row r="75" spans="2:10" ht="24.75" customHeight="1" x14ac:dyDescent="0.2">
      <c r="B75" s="20" t="s">
        <v>123</v>
      </c>
      <c r="C75" s="132">
        <v>536006.34291801997</v>
      </c>
      <c r="D75" s="21">
        <v>4662.8249999999998</v>
      </c>
      <c r="E75" s="132">
        <v>6242.5749999999998</v>
      </c>
      <c r="F75" s="21">
        <v>630458.25612219004</v>
      </c>
      <c r="G75" s="132">
        <v>101792.33560612002</v>
      </c>
      <c r="H75" s="21">
        <v>8613.4108036999987</v>
      </c>
      <c r="I75" s="137">
        <f>G75-H75</f>
        <v>93178.924802420021</v>
      </c>
      <c r="J75" s="35"/>
    </row>
    <row r="76" spans="2:10" ht="24.75" customHeight="1" x14ac:dyDescent="0.2">
      <c r="B76" s="20" t="s">
        <v>124</v>
      </c>
      <c r="C76" s="132">
        <v>544050.63802668999</v>
      </c>
      <c r="D76" s="21">
        <v>9071.5</v>
      </c>
      <c r="E76" s="132">
        <v>6496.1</v>
      </c>
      <c r="F76" s="21">
        <v>588426.74696003995</v>
      </c>
      <c r="G76" s="132">
        <v>67223.476238050003</v>
      </c>
      <c r="H76" s="21">
        <v>20076.692467540001</v>
      </c>
      <c r="I76" s="137">
        <f>G76-H76</f>
        <v>47146.783770510003</v>
      </c>
      <c r="J76" s="35"/>
    </row>
    <row r="77" spans="2:10" ht="24.75" customHeight="1" x14ac:dyDescent="0.2">
      <c r="B77" s="20" t="s">
        <v>125</v>
      </c>
      <c r="C77" s="132">
        <v>701433.39740977995</v>
      </c>
      <c r="D77" s="21">
        <v>20777.875</v>
      </c>
      <c r="E77" s="132">
        <v>6354.75</v>
      </c>
      <c r="F77" s="21">
        <v>706914.83922185004</v>
      </c>
      <c r="G77" s="132">
        <v>62557.836050060003</v>
      </c>
      <c r="H77" s="21">
        <v>42367.857468009999</v>
      </c>
      <c r="I77" s="137">
        <f>G77-H77</f>
        <v>20189.978582050004</v>
      </c>
      <c r="J77" s="35"/>
    </row>
    <row r="78" spans="2:10" ht="24.75" customHeight="1" thickBot="1" x14ac:dyDescent="0.25">
      <c r="B78" s="214" t="s">
        <v>126</v>
      </c>
      <c r="C78" s="133">
        <f>SUM(C74:C77)</f>
        <v>2441290.26672437</v>
      </c>
      <c r="D78" s="133">
        <f t="shared" ref="D78:I78" si="14">SUM(D74:D77)</f>
        <v>46755.524999999994</v>
      </c>
      <c r="E78" s="133">
        <f t="shared" si="14"/>
        <v>28705.4</v>
      </c>
      <c r="F78" s="133">
        <f t="shared" si="14"/>
        <v>2624620.45972361</v>
      </c>
      <c r="G78" s="133">
        <f t="shared" si="14"/>
        <v>299539.91656349006</v>
      </c>
      <c r="H78" s="133">
        <f t="shared" si="14"/>
        <v>97091.277161559992</v>
      </c>
      <c r="I78" s="138">
        <f t="shared" si="14"/>
        <v>202448.63940193004</v>
      </c>
      <c r="J78" s="35"/>
    </row>
    <row r="79" spans="2:10" ht="24.75" customHeight="1" x14ac:dyDescent="0.2">
      <c r="B79" s="19" t="s">
        <v>127</v>
      </c>
      <c r="C79" s="131">
        <v>1056265.6389611601</v>
      </c>
      <c r="D79" s="24">
        <v>31282.674999999999</v>
      </c>
      <c r="E79" s="131">
        <v>16806.599999999999</v>
      </c>
      <c r="F79" s="24">
        <v>1146817.6498994599</v>
      </c>
      <c r="G79" s="153">
        <v>123439.95188619001</v>
      </c>
      <c r="H79" s="154">
        <v>18042.796856090001</v>
      </c>
      <c r="I79" s="137">
        <f>G79-H79</f>
        <v>105397.15503010001</v>
      </c>
      <c r="J79" s="35"/>
    </row>
    <row r="80" spans="2:10" ht="24.75" customHeight="1" x14ac:dyDescent="0.2">
      <c r="B80" s="20" t="s">
        <v>128</v>
      </c>
      <c r="C80" s="132">
        <v>1148276.04493429</v>
      </c>
      <c r="D80" s="21">
        <v>38776.799999999996</v>
      </c>
      <c r="E80" s="132">
        <v>14336.724999999999</v>
      </c>
      <c r="F80" s="21">
        <v>1204649.4526045499</v>
      </c>
      <c r="G80" s="132">
        <v>119316.88768183001</v>
      </c>
      <c r="H80" s="21">
        <v>38132.938642730005</v>
      </c>
      <c r="I80" s="137">
        <f>G80-H80</f>
        <v>81183.9490391</v>
      </c>
      <c r="J80" s="35"/>
    </row>
    <row r="81" spans="2:10" ht="24.75" customHeight="1" x14ac:dyDescent="0.2">
      <c r="B81" s="20" t="s">
        <v>129</v>
      </c>
      <c r="C81" s="132">
        <v>1063963.94995134</v>
      </c>
      <c r="D81" s="21">
        <v>16138.475000000002</v>
      </c>
      <c r="E81" s="132">
        <v>17293.525000000001</v>
      </c>
      <c r="F81" s="21">
        <v>1103243.1592562899</v>
      </c>
      <c r="G81" s="132">
        <v>92544.491494129994</v>
      </c>
      <c r="H81" s="21">
        <v>54194.98104069</v>
      </c>
      <c r="I81" s="137">
        <f>G81-H81</f>
        <v>38349.510453439994</v>
      </c>
      <c r="J81" s="35"/>
    </row>
    <row r="82" spans="2:10" ht="24.75" customHeight="1" x14ac:dyDescent="0.2">
      <c r="B82" s="20" t="s">
        <v>130</v>
      </c>
      <c r="C82" s="132">
        <v>1130332.9582088699</v>
      </c>
      <c r="D82" s="21">
        <v>13806.149999999998</v>
      </c>
      <c r="E82" s="132">
        <v>35207.800000000003</v>
      </c>
      <c r="F82" s="21">
        <v>1174995.16787754</v>
      </c>
      <c r="G82" s="132">
        <v>77359.961425450005</v>
      </c>
      <c r="H82" s="21">
        <v>53877.618915910003</v>
      </c>
      <c r="I82" s="137">
        <f>G82-H82</f>
        <v>23482.342509540002</v>
      </c>
      <c r="J82" s="35"/>
    </row>
    <row r="83" spans="2:10" ht="24.75" customHeight="1" thickBot="1" x14ac:dyDescent="0.25">
      <c r="B83" s="214" t="s">
        <v>131</v>
      </c>
      <c r="C83" s="133">
        <f>SUM(C79:C82)</f>
        <v>4398838.5920556597</v>
      </c>
      <c r="D83" s="133">
        <f t="shared" ref="D83:I83" si="15">SUM(D79:D82)</f>
        <v>100004.09999999999</v>
      </c>
      <c r="E83" s="133">
        <f t="shared" si="15"/>
        <v>83644.649999999994</v>
      </c>
      <c r="F83" s="133">
        <f t="shared" si="15"/>
        <v>4629705.42963784</v>
      </c>
      <c r="G83" s="133">
        <f t="shared" si="15"/>
        <v>412661.2924876</v>
      </c>
      <c r="H83" s="133">
        <f t="shared" si="15"/>
        <v>164248.33545542002</v>
      </c>
      <c r="I83" s="138">
        <f t="shared" si="15"/>
        <v>248412.95703217998</v>
      </c>
      <c r="J83" s="35"/>
    </row>
    <row r="84" spans="2:10" ht="24.75" customHeight="1" x14ac:dyDescent="0.2">
      <c r="B84" s="19" t="s">
        <v>132</v>
      </c>
      <c r="C84" s="131">
        <v>1115876.5612399902</v>
      </c>
      <c r="D84" s="24">
        <v>38380.074999999997</v>
      </c>
      <c r="E84" s="131">
        <v>28965.424999999999</v>
      </c>
      <c r="F84" s="24">
        <v>1143123.8812096</v>
      </c>
      <c r="G84" s="153">
        <v>92753.094598389987</v>
      </c>
      <c r="H84" s="154">
        <v>55841.516381280002</v>
      </c>
      <c r="I84" s="137">
        <f>G84-H84</f>
        <v>36911.578217109985</v>
      </c>
      <c r="J84" s="35"/>
    </row>
    <row r="85" spans="2:10" ht="24.75" customHeight="1" x14ac:dyDescent="0.2">
      <c r="B85" s="20" t="s">
        <v>128</v>
      </c>
      <c r="C85" s="132">
        <v>1336894.4051039899</v>
      </c>
      <c r="D85" s="21">
        <v>34889.35</v>
      </c>
      <c r="E85" s="132">
        <v>24518.549999999996</v>
      </c>
      <c r="F85" s="21">
        <v>1371352.46437975</v>
      </c>
      <c r="G85" s="132">
        <v>109264.12669309</v>
      </c>
      <c r="H85" s="21">
        <v>64132.628152279998</v>
      </c>
      <c r="I85" s="137">
        <f>G85-H85</f>
        <v>45131.498540810004</v>
      </c>
      <c r="J85" s="35"/>
    </row>
    <row r="86" spans="2:10" ht="24.75" customHeight="1" x14ac:dyDescent="0.2">
      <c r="B86" s="20" t="s">
        <v>129</v>
      </c>
      <c r="C86" s="132"/>
      <c r="D86" s="21"/>
      <c r="E86" s="132"/>
      <c r="F86" s="21"/>
      <c r="G86" s="132"/>
      <c r="H86" s="21"/>
      <c r="I86" s="137">
        <f>G86-H86</f>
        <v>0</v>
      </c>
      <c r="J86" s="35"/>
    </row>
    <row r="87" spans="2:10" ht="24.75" customHeight="1" x14ac:dyDescent="0.2">
      <c r="B87" s="20" t="s">
        <v>130</v>
      </c>
      <c r="C87" s="132"/>
      <c r="D87" s="21"/>
      <c r="E87" s="132"/>
      <c r="F87" s="21"/>
      <c r="G87" s="132"/>
      <c r="H87" s="21"/>
      <c r="I87" s="137">
        <f>G87-H87</f>
        <v>0</v>
      </c>
      <c r="J87" s="35"/>
    </row>
    <row r="88" spans="2:10" ht="24.75" customHeight="1" thickBot="1" x14ac:dyDescent="0.25">
      <c r="B88" s="214" t="s">
        <v>131</v>
      </c>
      <c r="C88" s="133">
        <f>SUM(C84:C87)</f>
        <v>2452770.9663439803</v>
      </c>
      <c r="D88" s="133">
        <f t="shared" ref="D88:I88" si="16">SUM(D84:D87)</f>
        <v>73269.424999999988</v>
      </c>
      <c r="E88" s="133">
        <f t="shared" si="16"/>
        <v>53483.974999999991</v>
      </c>
      <c r="F88" s="133">
        <f t="shared" si="16"/>
        <v>2514476.34558935</v>
      </c>
      <c r="G88" s="133">
        <f t="shared" si="16"/>
        <v>202017.22129148</v>
      </c>
      <c r="H88" s="133">
        <f t="shared" si="16"/>
        <v>119974.14453356</v>
      </c>
      <c r="I88" s="138">
        <f t="shared" si="16"/>
        <v>82043.076757919989</v>
      </c>
      <c r="J88" s="35"/>
    </row>
    <row r="89" spans="2:10" x14ac:dyDescent="0.2">
      <c r="C89" s="21"/>
      <c r="D89" s="21"/>
      <c r="E89" s="21"/>
      <c r="F89" s="21"/>
      <c r="G89" s="21"/>
      <c r="H89" s="21"/>
      <c r="I89" s="35"/>
    </row>
    <row r="90" spans="2:10" x14ac:dyDescent="0.2">
      <c r="B90" s="15" t="s">
        <v>18</v>
      </c>
      <c r="C90" s="21"/>
      <c r="D90" s="21"/>
      <c r="E90" s="21"/>
      <c r="F90" s="21"/>
      <c r="G90" s="21"/>
      <c r="H90" s="21"/>
    </row>
    <row r="91" spans="2:10" x14ac:dyDescent="0.2">
      <c r="B91" s="15" t="s">
        <v>92</v>
      </c>
    </row>
    <row r="92" spans="2:10" x14ac:dyDescent="0.2">
      <c r="D92" s="77"/>
      <c r="E92" s="77"/>
    </row>
    <row r="94" spans="2:10" x14ac:dyDescent="0.2">
      <c r="C94" s="21"/>
      <c r="D94" s="21"/>
      <c r="E94" s="21"/>
      <c r="F94" s="21"/>
      <c r="G94" s="21"/>
      <c r="H94" s="21"/>
      <c r="I94" s="21"/>
    </row>
    <row r="95" spans="2:10" x14ac:dyDescent="0.2">
      <c r="C95" s="21"/>
      <c r="D95" s="21"/>
      <c r="E95" s="21"/>
      <c r="F95" s="21"/>
      <c r="G95" s="21"/>
      <c r="H95" s="21"/>
    </row>
    <row r="97" spans="3:7" x14ac:dyDescent="0.2">
      <c r="C97" s="21"/>
      <c r="D97" s="21"/>
      <c r="E97" s="21"/>
      <c r="F97" s="21"/>
      <c r="G97" s="21"/>
    </row>
    <row r="98" spans="3:7" x14ac:dyDescent="0.2">
      <c r="C98" s="21"/>
      <c r="D98" s="21"/>
      <c r="E98" s="21"/>
      <c r="F98" s="21"/>
      <c r="G98" s="21"/>
    </row>
    <row r="99" spans="3:7" x14ac:dyDescent="0.2">
      <c r="C99" s="21"/>
      <c r="D99" s="21"/>
      <c r="E99" s="21"/>
      <c r="F99" s="21"/>
      <c r="G99" s="21"/>
    </row>
    <row r="100" spans="3:7" x14ac:dyDescent="0.2">
      <c r="C100" s="21"/>
      <c r="D100" s="21"/>
      <c r="E100" s="21"/>
      <c r="F100" s="21"/>
      <c r="G100" s="21"/>
    </row>
    <row r="101" spans="3:7" x14ac:dyDescent="0.2">
      <c r="C101" s="21"/>
      <c r="D101" s="21"/>
      <c r="E101" s="21"/>
      <c r="F101" s="21"/>
      <c r="G101" s="21"/>
    </row>
    <row r="102" spans="3:7" x14ac:dyDescent="0.2">
      <c r="C102" s="21"/>
      <c r="D102" s="21"/>
      <c r="E102" s="21"/>
      <c r="F102" s="21"/>
      <c r="G102" s="21"/>
    </row>
    <row r="103" spans="3:7" x14ac:dyDescent="0.2">
      <c r="C103" s="21"/>
      <c r="D103" s="21"/>
      <c r="E103" s="21"/>
      <c r="F103" s="21"/>
      <c r="G103" s="21"/>
    </row>
    <row r="104" spans="3:7" x14ac:dyDescent="0.2">
      <c r="C104" s="21"/>
      <c r="D104" s="21"/>
      <c r="E104" s="21"/>
      <c r="F104" s="21"/>
      <c r="G104" s="21"/>
    </row>
    <row r="105" spans="3:7" x14ac:dyDescent="0.2">
      <c r="C105" s="21"/>
      <c r="D105" s="21"/>
      <c r="E105" s="21"/>
      <c r="F105" s="21"/>
      <c r="G105" s="21"/>
    </row>
    <row r="106" spans="3:7" x14ac:dyDescent="0.2">
      <c r="C106" s="21"/>
      <c r="D106" s="21"/>
      <c r="E106" s="21"/>
      <c r="F106" s="21"/>
      <c r="G106" s="21"/>
    </row>
    <row r="107" spans="3:7" x14ac:dyDescent="0.2">
      <c r="C107" s="21"/>
      <c r="D107" s="21"/>
      <c r="E107" s="21"/>
      <c r="F107" s="21"/>
      <c r="G107" s="21"/>
    </row>
    <row r="108" spans="3:7" x14ac:dyDescent="0.2">
      <c r="C108" s="21"/>
      <c r="D108" s="21"/>
      <c r="E108" s="21"/>
      <c r="F108" s="21"/>
      <c r="G108" s="21"/>
    </row>
    <row r="109" spans="3:7" x14ac:dyDescent="0.2">
      <c r="C109" s="21"/>
      <c r="D109" s="21"/>
      <c r="E109" s="21"/>
      <c r="F109" s="21"/>
      <c r="G109" s="21"/>
    </row>
  </sheetData>
  <phoneticPr fontId="0" type="noConversion"/>
  <printOptions horizontalCentered="1"/>
  <pageMargins left="0" right="0" top="0.47244094488188981" bottom="0.39370078740157483" header="0.27559055118110237" footer="0.15748031496062992"/>
  <pageSetup paperSize="9" orientation="landscape" r:id="rId1"/>
  <headerFooter alignWithMargins="0">
    <oddHeader>&amp;A</oddHeader>
    <oddFooter>&amp;F</oddFooter>
  </headerFooter>
  <ignoredErrors>
    <ignoredError sqref="I58:I73 I78 I83"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vt:lpstr>
      <vt:lpstr>Zuweisung Ökoenergie</vt:lpstr>
      <vt:lpstr>Übersicht OEKO-BG</vt:lpstr>
      <vt:lpstr>'Zuweisung Ökoenergie'!LF_Verbrauch_200610</vt:lpstr>
    </vt:vector>
  </TitlesOfParts>
  <Company>TIWAG-Tiroler Wasserkraft AG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Stubenböck Helmut</dc:creator>
  <cp:lastModifiedBy>Stasnik Christian</cp:lastModifiedBy>
  <cp:lastPrinted>2010-03-31T09:36:05Z</cp:lastPrinted>
  <dcterms:created xsi:type="dcterms:W3CDTF">2007-02-12T07:10:37Z</dcterms:created>
  <dcterms:modified xsi:type="dcterms:W3CDTF">2025-10-02T05:26:27Z</dcterms:modified>
</cp:coreProperties>
</file>